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2\Soutěže 2022\3-Petříček 2022\Údržba, opravy a odstraňování závad u SMT v obvodu OŘ Brno 2023-2024\Kontrolní rozpočet\"/>
    </mc:Choice>
  </mc:AlternateContent>
  <bookViews>
    <workbookView xWindow="0" yWindow="0" windowWidth="28800" windowHeight="11835" activeTab="2"/>
  </bookViews>
  <sheets>
    <sheet name="Rekapitulace stavby" sheetId="1" r:id="rId1"/>
    <sheet name="SO 01 - Opravy, údržba a ..." sheetId="2" r:id="rId2"/>
    <sheet name="SO 02 - Opravy, údržba a ..." sheetId="3" r:id="rId3"/>
    <sheet name="Pokyny pro vyplnění" sheetId="4" r:id="rId4"/>
  </sheets>
  <definedNames>
    <definedName name="_xlnm._FilterDatabase" localSheetId="1" hidden="1">'SO 01 - Opravy, údržba a ...'!$C$81:$K$223</definedName>
    <definedName name="_xlnm._FilterDatabase" localSheetId="2" hidden="1">'SO 02 - Opravy, údržba a ...'!$C$99:$K$936</definedName>
    <definedName name="_xlnm.Print_Titles" localSheetId="0">'Rekapitulace stavby'!$52:$52</definedName>
    <definedName name="_xlnm.Print_Titles" localSheetId="1">'SO 01 - Opravy, údržba a ...'!$81:$81</definedName>
    <definedName name="_xlnm.Print_Titles" localSheetId="2">'SO 02 - Opravy, údržba a ...'!$99:$99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01 - Opravy, údržba a ...'!$C$4:$J$39,'SO 01 - Opravy, údržba a ...'!$C$45:$J$63,'SO 01 - Opravy, údržba a ...'!$C$69:$K$223</definedName>
    <definedName name="_xlnm.Print_Area" localSheetId="2">'SO 02 - Opravy, údržba a ...'!$C$4:$J$39,'SO 02 - Opravy, údržba a ...'!$C$45:$J$81,'SO 02 - Opravy, údržba a ...'!$C$87:$K$936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934" i="3"/>
  <c r="BH934" i="3"/>
  <c r="BG934" i="3"/>
  <c r="BF934" i="3"/>
  <c r="T934" i="3"/>
  <c r="T933" i="3"/>
  <c r="R934" i="3"/>
  <c r="R933" i="3" s="1"/>
  <c r="P934" i="3"/>
  <c r="P933" i="3" s="1"/>
  <c r="BI930" i="3"/>
  <c r="BH930" i="3"/>
  <c r="BG930" i="3"/>
  <c r="BF930" i="3"/>
  <c r="T930" i="3"/>
  <c r="R930" i="3"/>
  <c r="P930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0" i="3"/>
  <c r="BH910" i="3"/>
  <c r="BG910" i="3"/>
  <c r="BF910" i="3"/>
  <c r="T910" i="3"/>
  <c r="T909" i="3" s="1"/>
  <c r="R910" i="3"/>
  <c r="R909" i="3" s="1"/>
  <c r="P910" i="3"/>
  <c r="P909" i="3"/>
  <c r="BI905" i="3"/>
  <c r="BH905" i="3"/>
  <c r="BG905" i="3"/>
  <c r="BF905" i="3"/>
  <c r="T905" i="3"/>
  <c r="R905" i="3"/>
  <c r="P905" i="3"/>
  <c r="BI901" i="3"/>
  <c r="BH901" i="3"/>
  <c r="BG901" i="3"/>
  <c r="BF901" i="3"/>
  <c r="T901" i="3"/>
  <c r="R901" i="3"/>
  <c r="P901" i="3"/>
  <c r="BI897" i="3"/>
  <c r="BH897" i="3"/>
  <c r="BG897" i="3"/>
  <c r="BF897" i="3"/>
  <c r="T897" i="3"/>
  <c r="R897" i="3"/>
  <c r="P897" i="3"/>
  <c r="BI892" i="3"/>
  <c r="BH892" i="3"/>
  <c r="BG892" i="3"/>
  <c r="BF892" i="3"/>
  <c r="T892" i="3"/>
  <c r="R892" i="3"/>
  <c r="P892" i="3"/>
  <c r="BI888" i="3"/>
  <c r="BH888" i="3"/>
  <c r="BG888" i="3"/>
  <c r="BF888" i="3"/>
  <c r="T888" i="3"/>
  <c r="R888" i="3"/>
  <c r="P888" i="3"/>
  <c r="BI883" i="3"/>
  <c r="BH883" i="3"/>
  <c r="BG883" i="3"/>
  <c r="BF883" i="3"/>
  <c r="T883" i="3"/>
  <c r="R883" i="3"/>
  <c r="P883" i="3"/>
  <c r="BI879" i="3"/>
  <c r="BH879" i="3"/>
  <c r="BG879" i="3"/>
  <c r="BF879" i="3"/>
  <c r="T879" i="3"/>
  <c r="R879" i="3"/>
  <c r="P879" i="3"/>
  <c r="BI874" i="3"/>
  <c r="BH874" i="3"/>
  <c r="BG874" i="3"/>
  <c r="BF874" i="3"/>
  <c r="T874" i="3"/>
  <c r="T873" i="3" s="1"/>
  <c r="R874" i="3"/>
  <c r="R873" i="3" s="1"/>
  <c r="P874" i="3"/>
  <c r="P873" i="3"/>
  <c r="BI869" i="3"/>
  <c r="BH869" i="3"/>
  <c r="BG869" i="3"/>
  <c r="BF869" i="3"/>
  <c r="T869" i="3"/>
  <c r="T868" i="3" s="1"/>
  <c r="R869" i="3"/>
  <c r="R868" i="3"/>
  <c r="P869" i="3"/>
  <c r="P868" i="3" s="1"/>
  <c r="BI865" i="3"/>
  <c r="BH865" i="3"/>
  <c r="BG865" i="3"/>
  <c r="BF865" i="3"/>
  <c r="T865" i="3"/>
  <c r="R865" i="3"/>
  <c r="P865" i="3"/>
  <c r="BI861" i="3"/>
  <c r="BH861" i="3"/>
  <c r="BG861" i="3"/>
  <c r="BF861" i="3"/>
  <c r="T861" i="3"/>
  <c r="R861" i="3"/>
  <c r="P861" i="3"/>
  <c r="BI859" i="3"/>
  <c r="BH859" i="3"/>
  <c r="BG859" i="3"/>
  <c r="BF859" i="3"/>
  <c r="T859" i="3"/>
  <c r="R859" i="3"/>
  <c r="P859" i="3"/>
  <c r="BI855" i="3"/>
  <c r="BH855" i="3"/>
  <c r="BG855" i="3"/>
  <c r="BF855" i="3"/>
  <c r="T855" i="3"/>
  <c r="R855" i="3"/>
  <c r="P855" i="3"/>
  <c r="BI850" i="3"/>
  <c r="BH850" i="3"/>
  <c r="BG850" i="3"/>
  <c r="BF850" i="3"/>
  <c r="T850" i="3"/>
  <c r="T849" i="3" s="1"/>
  <c r="R850" i="3"/>
  <c r="R849" i="3" s="1"/>
  <c r="P850" i="3"/>
  <c r="P849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9" i="3"/>
  <c r="BH839" i="3"/>
  <c r="BG839" i="3"/>
  <c r="BF839" i="3"/>
  <c r="T839" i="3"/>
  <c r="R839" i="3"/>
  <c r="P839" i="3"/>
  <c r="BI836" i="3"/>
  <c r="BH836" i="3"/>
  <c r="BG836" i="3"/>
  <c r="BF836" i="3"/>
  <c r="T836" i="3"/>
  <c r="R836" i="3"/>
  <c r="P836" i="3"/>
  <c r="BI833" i="3"/>
  <c r="BH833" i="3"/>
  <c r="BG833" i="3"/>
  <c r="BF833" i="3"/>
  <c r="T833" i="3"/>
  <c r="R833" i="3"/>
  <c r="P833" i="3"/>
  <c r="BI829" i="3"/>
  <c r="BH829" i="3"/>
  <c r="BG829" i="3"/>
  <c r="BF829" i="3"/>
  <c r="T829" i="3"/>
  <c r="R829" i="3"/>
  <c r="P829" i="3"/>
  <c r="BI825" i="3"/>
  <c r="BH825" i="3"/>
  <c r="BG825" i="3"/>
  <c r="BF825" i="3"/>
  <c r="T825" i="3"/>
  <c r="R825" i="3"/>
  <c r="P825" i="3"/>
  <c r="BI821" i="3"/>
  <c r="BH821" i="3"/>
  <c r="BG821" i="3"/>
  <c r="BF821" i="3"/>
  <c r="T821" i="3"/>
  <c r="R821" i="3"/>
  <c r="P821" i="3"/>
  <c r="BI818" i="3"/>
  <c r="BH818" i="3"/>
  <c r="BG818" i="3"/>
  <c r="BF818" i="3"/>
  <c r="T818" i="3"/>
  <c r="R818" i="3"/>
  <c r="P818" i="3"/>
  <c r="BI814" i="3"/>
  <c r="BH814" i="3"/>
  <c r="BG814" i="3"/>
  <c r="BF814" i="3"/>
  <c r="T814" i="3"/>
  <c r="R814" i="3"/>
  <c r="P814" i="3"/>
  <c r="BI810" i="3"/>
  <c r="BH810" i="3"/>
  <c r="BG810" i="3"/>
  <c r="BF810" i="3"/>
  <c r="T810" i="3"/>
  <c r="R810" i="3"/>
  <c r="P810" i="3"/>
  <c r="BI806" i="3"/>
  <c r="BH806" i="3"/>
  <c r="BG806" i="3"/>
  <c r="BF806" i="3"/>
  <c r="T806" i="3"/>
  <c r="R806" i="3"/>
  <c r="P806" i="3"/>
  <c r="BI803" i="3"/>
  <c r="BH803" i="3"/>
  <c r="BG803" i="3"/>
  <c r="BF803" i="3"/>
  <c r="T803" i="3"/>
  <c r="R803" i="3"/>
  <c r="P803" i="3"/>
  <c r="BI800" i="3"/>
  <c r="BH800" i="3"/>
  <c r="BG800" i="3"/>
  <c r="BF800" i="3"/>
  <c r="T800" i="3"/>
  <c r="R800" i="3"/>
  <c r="P800" i="3"/>
  <c r="BI795" i="3"/>
  <c r="BH795" i="3"/>
  <c r="BG795" i="3"/>
  <c r="BF795" i="3"/>
  <c r="T795" i="3"/>
  <c r="R795" i="3"/>
  <c r="P795" i="3"/>
  <c r="BI792" i="3"/>
  <c r="BH792" i="3"/>
  <c r="BG792" i="3"/>
  <c r="BF792" i="3"/>
  <c r="T792" i="3"/>
  <c r="R792" i="3"/>
  <c r="P792" i="3"/>
  <c r="BI788" i="3"/>
  <c r="BH788" i="3"/>
  <c r="BG788" i="3"/>
  <c r="BF788" i="3"/>
  <c r="T788" i="3"/>
  <c r="R788" i="3"/>
  <c r="P788" i="3"/>
  <c r="BI784" i="3"/>
  <c r="BH784" i="3"/>
  <c r="BG784" i="3"/>
  <c r="BF784" i="3"/>
  <c r="T784" i="3"/>
  <c r="R784" i="3"/>
  <c r="P784" i="3"/>
  <c r="BI780" i="3"/>
  <c r="BH780" i="3"/>
  <c r="BG780" i="3"/>
  <c r="BF780" i="3"/>
  <c r="T780" i="3"/>
  <c r="R780" i="3"/>
  <c r="P780" i="3"/>
  <c r="BI776" i="3"/>
  <c r="BH776" i="3"/>
  <c r="BG776" i="3"/>
  <c r="BF776" i="3"/>
  <c r="T776" i="3"/>
  <c r="R776" i="3"/>
  <c r="P776" i="3"/>
  <c r="BI772" i="3"/>
  <c r="BH772" i="3"/>
  <c r="BG772" i="3"/>
  <c r="BF772" i="3"/>
  <c r="T772" i="3"/>
  <c r="R772" i="3"/>
  <c r="P772" i="3"/>
  <c r="BI768" i="3"/>
  <c r="BH768" i="3"/>
  <c r="BG768" i="3"/>
  <c r="BF768" i="3"/>
  <c r="T768" i="3"/>
  <c r="R768" i="3"/>
  <c r="P768" i="3"/>
  <c r="BI764" i="3"/>
  <c r="BH764" i="3"/>
  <c r="BG764" i="3"/>
  <c r="BF764" i="3"/>
  <c r="T764" i="3"/>
  <c r="R764" i="3"/>
  <c r="P764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52" i="3"/>
  <c r="BH752" i="3"/>
  <c r="BG752" i="3"/>
  <c r="BF752" i="3"/>
  <c r="T752" i="3"/>
  <c r="R752" i="3"/>
  <c r="P752" i="3"/>
  <c r="BI748" i="3"/>
  <c r="BH748" i="3"/>
  <c r="BG748" i="3"/>
  <c r="BF748" i="3"/>
  <c r="T748" i="3"/>
  <c r="R748" i="3"/>
  <c r="P748" i="3"/>
  <c r="BI744" i="3"/>
  <c r="BH744" i="3"/>
  <c r="BG744" i="3"/>
  <c r="BF744" i="3"/>
  <c r="T744" i="3"/>
  <c r="R744" i="3"/>
  <c r="P744" i="3"/>
  <c r="BI740" i="3"/>
  <c r="BH740" i="3"/>
  <c r="BG740" i="3"/>
  <c r="BF740" i="3"/>
  <c r="T740" i="3"/>
  <c r="R740" i="3"/>
  <c r="P740" i="3"/>
  <c r="BI736" i="3"/>
  <c r="BH736" i="3"/>
  <c r="BG736" i="3"/>
  <c r="BF736" i="3"/>
  <c r="T736" i="3"/>
  <c r="R736" i="3"/>
  <c r="P736" i="3"/>
  <c r="BI732" i="3"/>
  <c r="BH732" i="3"/>
  <c r="BG732" i="3"/>
  <c r="BF732" i="3"/>
  <c r="T732" i="3"/>
  <c r="R732" i="3"/>
  <c r="P732" i="3"/>
  <c r="BI728" i="3"/>
  <c r="BH728" i="3"/>
  <c r="BG728" i="3"/>
  <c r="BF728" i="3"/>
  <c r="T728" i="3"/>
  <c r="R728" i="3"/>
  <c r="P728" i="3"/>
  <c r="BI724" i="3"/>
  <c r="BH724" i="3"/>
  <c r="BG724" i="3"/>
  <c r="BF724" i="3"/>
  <c r="T724" i="3"/>
  <c r="R724" i="3"/>
  <c r="P724" i="3"/>
  <c r="BI720" i="3"/>
  <c r="BH720" i="3"/>
  <c r="BG720" i="3"/>
  <c r="BF720" i="3"/>
  <c r="T720" i="3"/>
  <c r="R720" i="3"/>
  <c r="P720" i="3"/>
  <c r="BI717" i="3"/>
  <c r="BH717" i="3"/>
  <c r="BG717" i="3"/>
  <c r="BF717" i="3"/>
  <c r="T717" i="3"/>
  <c r="R717" i="3"/>
  <c r="P717" i="3"/>
  <c r="BI713" i="3"/>
  <c r="BH713" i="3"/>
  <c r="BG713" i="3"/>
  <c r="BF713" i="3"/>
  <c r="T713" i="3"/>
  <c r="R713" i="3"/>
  <c r="P713" i="3"/>
  <c r="BI709" i="3"/>
  <c r="BH709" i="3"/>
  <c r="BG709" i="3"/>
  <c r="BF709" i="3"/>
  <c r="T709" i="3"/>
  <c r="R709" i="3"/>
  <c r="P709" i="3"/>
  <c r="BI705" i="3"/>
  <c r="BH705" i="3"/>
  <c r="BG705" i="3"/>
  <c r="BF705" i="3"/>
  <c r="T705" i="3"/>
  <c r="R705" i="3"/>
  <c r="P705" i="3"/>
  <c r="BI701" i="3"/>
  <c r="BH701" i="3"/>
  <c r="BG701" i="3"/>
  <c r="BF701" i="3"/>
  <c r="T701" i="3"/>
  <c r="R701" i="3"/>
  <c r="P701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89" i="3"/>
  <c r="BH689" i="3"/>
  <c r="BG689" i="3"/>
  <c r="BF689" i="3"/>
  <c r="T689" i="3"/>
  <c r="R689" i="3"/>
  <c r="P689" i="3"/>
  <c r="BI685" i="3"/>
  <c r="BH685" i="3"/>
  <c r="BG685" i="3"/>
  <c r="BF685" i="3"/>
  <c r="T685" i="3"/>
  <c r="R685" i="3"/>
  <c r="P685" i="3"/>
  <c r="BI681" i="3"/>
  <c r="BH681" i="3"/>
  <c r="BG681" i="3"/>
  <c r="BF681" i="3"/>
  <c r="T681" i="3"/>
  <c r="R681" i="3"/>
  <c r="P681" i="3"/>
  <c r="BI677" i="3"/>
  <c r="BH677" i="3"/>
  <c r="BG677" i="3"/>
  <c r="BF677" i="3"/>
  <c r="T677" i="3"/>
  <c r="R677" i="3"/>
  <c r="P677" i="3"/>
  <c r="BI673" i="3"/>
  <c r="BH673" i="3"/>
  <c r="BG673" i="3"/>
  <c r="BF673" i="3"/>
  <c r="T673" i="3"/>
  <c r="R673" i="3"/>
  <c r="P673" i="3"/>
  <c r="BI669" i="3"/>
  <c r="BH669" i="3"/>
  <c r="BG669" i="3"/>
  <c r="BF669" i="3"/>
  <c r="T669" i="3"/>
  <c r="R669" i="3"/>
  <c r="P669" i="3"/>
  <c r="BI665" i="3"/>
  <c r="BH665" i="3"/>
  <c r="BG665" i="3"/>
  <c r="BF665" i="3"/>
  <c r="T665" i="3"/>
  <c r="R665" i="3"/>
  <c r="P665" i="3"/>
  <c r="BI661" i="3"/>
  <c r="BH661" i="3"/>
  <c r="BG661" i="3"/>
  <c r="BF661" i="3"/>
  <c r="T661" i="3"/>
  <c r="R661" i="3"/>
  <c r="P661" i="3"/>
  <c r="BI657" i="3"/>
  <c r="BH657" i="3"/>
  <c r="BG657" i="3"/>
  <c r="BF657" i="3"/>
  <c r="T657" i="3"/>
  <c r="R657" i="3"/>
  <c r="P657" i="3"/>
  <c r="BI653" i="3"/>
  <c r="BH653" i="3"/>
  <c r="BG653" i="3"/>
  <c r="BF653" i="3"/>
  <c r="T653" i="3"/>
  <c r="R653" i="3"/>
  <c r="P653" i="3"/>
  <c r="BI649" i="3"/>
  <c r="BH649" i="3"/>
  <c r="BG649" i="3"/>
  <c r="BF649" i="3"/>
  <c r="T649" i="3"/>
  <c r="R649" i="3"/>
  <c r="P649" i="3"/>
  <c r="BI645" i="3"/>
  <c r="BH645" i="3"/>
  <c r="BG645" i="3"/>
  <c r="BF645" i="3"/>
  <c r="T645" i="3"/>
  <c r="R645" i="3"/>
  <c r="P645" i="3"/>
  <c r="BI641" i="3"/>
  <c r="BH641" i="3"/>
  <c r="BG641" i="3"/>
  <c r="BF641" i="3"/>
  <c r="T641" i="3"/>
  <c r="R641" i="3"/>
  <c r="P641" i="3"/>
  <c r="BI637" i="3"/>
  <c r="BH637" i="3"/>
  <c r="BG637" i="3"/>
  <c r="BF637" i="3"/>
  <c r="T637" i="3"/>
  <c r="R637" i="3"/>
  <c r="P637" i="3"/>
  <c r="BI633" i="3"/>
  <c r="BH633" i="3"/>
  <c r="BG633" i="3"/>
  <c r="BF633" i="3"/>
  <c r="T633" i="3"/>
  <c r="R633" i="3"/>
  <c r="P633" i="3"/>
  <c r="BI629" i="3"/>
  <c r="BH629" i="3"/>
  <c r="BG629" i="3"/>
  <c r="BF629" i="3"/>
  <c r="T629" i="3"/>
  <c r="R629" i="3"/>
  <c r="P629" i="3"/>
  <c r="BI625" i="3"/>
  <c r="BH625" i="3"/>
  <c r="BG625" i="3"/>
  <c r="BF625" i="3"/>
  <c r="T625" i="3"/>
  <c r="R625" i="3"/>
  <c r="P625" i="3"/>
  <c r="BI621" i="3"/>
  <c r="BH621" i="3"/>
  <c r="BG621" i="3"/>
  <c r="BF621" i="3"/>
  <c r="T621" i="3"/>
  <c r="R621" i="3"/>
  <c r="P621" i="3"/>
  <c r="BI617" i="3"/>
  <c r="BH617" i="3"/>
  <c r="BG617" i="3"/>
  <c r="BF617" i="3"/>
  <c r="T617" i="3"/>
  <c r="R617" i="3"/>
  <c r="P617" i="3"/>
  <c r="BI613" i="3"/>
  <c r="BH613" i="3"/>
  <c r="BG613" i="3"/>
  <c r="BF613" i="3"/>
  <c r="T613" i="3"/>
  <c r="R613" i="3"/>
  <c r="P613" i="3"/>
  <c r="BI609" i="3"/>
  <c r="BH609" i="3"/>
  <c r="BG609" i="3"/>
  <c r="BF609" i="3"/>
  <c r="T609" i="3"/>
  <c r="R609" i="3"/>
  <c r="P609" i="3"/>
  <c r="BI605" i="3"/>
  <c r="BH605" i="3"/>
  <c r="BG605" i="3"/>
  <c r="BF605" i="3"/>
  <c r="T605" i="3"/>
  <c r="R605" i="3"/>
  <c r="P605" i="3"/>
  <c r="BI601" i="3"/>
  <c r="BH601" i="3"/>
  <c r="BG601" i="3"/>
  <c r="BF601" i="3"/>
  <c r="T601" i="3"/>
  <c r="R601" i="3"/>
  <c r="P601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89" i="3"/>
  <c r="BH589" i="3"/>
  <c r="BG589" i="3"/>
  <c r="BF589" i="3"/>
  <c r="T589" i="3"/>
  <c r="R589" i="3"/>
  <c r="P589" i="3"/>
  <c r="BI585" i="3"/>
  <c r="BH585" i="3"/>
  <c r="BG585" i="3"/>
  <c r="BF585" i="3"/>
  <c r="T585" i="3"/>
  <c r="R585" i="3"/>
  <c r="P585" i="3"/>
  <c r="BI581" i="3"/>
  <c r="BH581" i="3"/>
  <c r="BG581" i="3"/>
  <c r="BF581" i="3"/>
  <c r="T581" i="3"/>
  <c r="R581" i="3"/>
  <c r="P581" i="3"/>
  <c r="BI577" i="3"/>
  <c r="BH577" i="3"/>
  <c r="BG577" i="3"/>
  <c r="BF577" i="3"/>
  <c r="T577" i="3"/>
  <c r="R577" i="3"/>
  <c r="P577" i="3"/>
  <c r="BI573" i="3"/>
  <c r="BH573" i="3"/>
  <c r="BG573" i="3"/>
  <c r="BF573" i="3"/>
  <c r="T573" i="3"/>
  <c r="R573" i="3"/>
  <c r="P57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7" i="3"/>
  <c r="BH557" i="3"/>
  <c r="BG557" i="3"/>
  <c r="BF557" i="3"/>
  <c r="T557" i="3"/>
  <c r="R557" i="3"/>
  <c r="P557" i="3"/>
  <c r="BI553" i="3"/>
  <c r="BH553" i="3"/>
  <c r="BG553" i="3"/>
  <c r="BF553" i="3"/>
  <c r="T553" i="3"/>
  <c r="R553" i="3"/>
  <c r="P553" i="3"/>
  <c r="BI549" i="3"/>
  <c r="BH549" i="3"/>
  <c r="BG549" i="3"/>
  <c r="BF549" i="3"/>
  <c r="T549" i="3"/>
  <c r="R549" i="3"/>
  <c r="P549" i="3"/>
  <c r="BI546" i="3"/>
  <c r="BH546" i="3"/>
  <c r="BG546" i="3"/>
  <c r="BF546" i="3"/>
  <c r="T546" i="3"/>
  <c r="R546" i="3"/>
  <c r="P546" i="3"/>
  <c r="BI542" i="3"/>
  <c r="BH542" i="3"/>
  <c r="BG542" i="3"/>
  <c r="BF542" i="3"/>
  <c r="T542" i="3"/>
  <c r="R542" i="3"/>
  <c r="P542" i="3"/>
  <c r="BI538" i="3"/>
  <c r="BH538" i="3"/>
  <c r="BG538" i="3"/>
  <c r="BF538" i="3"/>
  <c r="T538" i="3"/>
  <c r="R538" i="3"/>
  <c r="P538" i="3"/>
  <c r="BI534" i="3"/>
  <c r="BH534" i="3"/>
  <c r="BG534" i="3"/>
  <c r="BF534" i="3"/>
  <c r="T534" i="3"/>
  <c r="R534" i="3"/>
  <c r="P534" i="3"/>
  <c r="BI530" i="3"/>
  <c r="BH530" i="3"/>
  <c r="BG530" i="3"/>
  <c r="BF530" i="3"/>
  <c r="T530" i="3"/>
  <c r="R530" i="3"/>
  <c r="P530" i="3"/>
  <c r="BI526" i="3"/>
  <c r="BH526" i="3"/>
  <c r="BG526" i="3"/>
  <c r="BF526" i="3"/>
  <c r="T526" i="3"/>
  <c r="R526" i="3"/>
  <c r="P526" i="3"/>
  <c r="BI522" i="3"/>
  <c r="BH522" i="3"/>
  <c r="BG522" i="3"/>
  <c r="BF522" i="3"/>
  <c r="T522" i="3"/>
  <c r="R522" i="3"/>
  <c r="P522" i="3"/>
  <c r="BI518" i="3"/>
  <c r="BH518" i="3"/>
  <c r="BG518" i="3"/>
  <c r="BF518" i="3"/>
  <c r="T518" i="3"/>
  <c r="R518" i="3"/>
  <c r="P518" i="3"/>
  <c r="BI514" i="3"/>
  <c r="BH514" i="3"/>
  <c r="BG514" i="3"/>
  <c r="BF514" i="3"/>
  <c r="T514" i="3"/>
  <c r="R514" i="3"/>
  <c r="P514" i="3"/>
  <c r="BI510" i="3"/>
  <c r="BH510" i="3"/>
  <c r="BG510" i="3"/>
  <c r="BF510" i="3"/>
  <c r="T510" i="3"/>
  <c r="R510" i="3"/>
  <c r="P510" i="3"/>
  <c r="BI506" i="3"/>
  <c r="BH506" i="3"/>
  <c r="BG506" i="3"/>
  <c r="BF506" i="3"/>
  <c r="T506" i="3"/>
  <c r="R506" i="3"/>
  <c r="P506" i="3"/>
  <c r="BI503" i="3"/>
  <c r="BH503" i="3"/>
  <c r="BG503" i="3"/>
  <c r="BF503" i="3"/>
  <c r="T503" i="3"/>
  <c r="R503" i="3"/>
  <c r="P503" i="3"/>
  <c r="BI499" i="3"/>
  <c r="BH499" i="3"/>
  <c r="BG499" i="3"/>
  <c r="BF499" i="3"/>
  <c r="T499" i="3"/>
  <c r="R499" i="3"/>
  <c r="P499" i="3"/>
  <c r="BI494" i="3"/>
  <c r="BH494" i="3"/>
  <c r="BG494" i="3"/>
  <c r="BF494" i="3"/>
  <c r="T494" i="3"/>
  <c r="R494" i="3"/>
  <c r="P494" i="3"/>
  <c r="BI491" i="3"/>
  <c r="BH491" i="3"/>
  <c r="BG491" i="3"/>
  <c r="BF491" i="3"/>
  <c r="T491" i="3"/>
  <c r="R491" i="3"/>
  <c r="P491" i="3"/>
  <c r="BI487" i="3"/>
  <c r="BH487" i="3"/>
  <c r="BG487" i="3"/>
  <c r="BF487" i="3"/>
  <c r="T487" i="3"/>
  <c r="R487" i="3"/>
  <c r="P487" i="3"/>
  <c r="BI483" i="3"/>
  <c r="BH483" i="3"/>
  <c r="BG483" i="3"/>
  <c r="BF483" i="3"/>
  <c r="T483" i="3"/>
  <c r="R483" i="3"/>
  <c r="P483" i="3"/>
  <c r="BI479" i="3"/>
  <c r="BH479" i="3"/>
  <c r="BG479" i="3"/>
  <c r="BF479" i="3"/>
  <c r="T479" i="3"/>
  <c r="R479" i="3"/>
  <c r="P479" i="3"/>
  <c r="BI475" i="3"/>
  <c r="BH475" i="3"/>
  <c r="BG475" i="3"/>
  <c r="BF475" i="3"/>
  <c r="T475" i="3"/>
  <c r="R475" i="3"/>
  <c r="P475" i="3"/>
  <c r="BI471" i="3"/>
  <c r="BH471" i="3"/>
  <c r="BG471" i="3"/>
  <c r="BF471" i="3"/>
  <c r="T471" i="3"/>
  <c r="R471" i="3"/>
  <c r="P471" i="3"/>
  <c r="BI467" i="3"/>
  <c r="BH467" i="3"/>
  <c r="BG467" i="3"/>
  <c r="BF467" i="3"/>
  <c r="T467" i="3"/>
  <c r="R467" i="3"/>
  <c r="P467" i="3"/>
  <c r="BI463" i="3"/>
  <c r="BH463" i="3"/>
  <c r="BG463" i="3"/>
  <c r="BF463" i="3"/>
  <c r="T463" i="3"/>
  <c r="R463" i="3"/>
  <c r="P463" i="3"/>
  <c r="BI459" i="3"/>
  <c r="BH459" i="3"/>
  <c r="BG459" i="3"/>
  <c r="BF459" i="3"/>
  <c r="T459" i="3"/>
  <c r="R459" i="3"/>
  <c r="P459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8" i="3"/>
  <c r="BH438" i="3"/>
  <c r="BG438" i="3"/>
  <c r="BF438" i="3"/>
  <c r="T438" i="3"/>
  <c r="R438" i="3"/>
  <c r="P438" i="3"/>
  <c r="BI435" i="3"/>
  <c r="BH435" i="3"/>
  <c r="BG435" i="3"/>
  <c r="BF435" i="3"/>
  <c r="T435" i="3"/>
  <c r="R435" i="3"/>
  <c r="P435" i="3"/>
  <c r="BI432" i="3"/>
  <c r="BH432" i="3"/>
  <c r="BG432" i="3"/>
  <c r="BF432" i="3"/>
  <c r="T432" i="3"/>
  <c r="R432" i="3"/>
  <c r="P432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0" i="3"/>
  <c r="BH420" i="3"/>
  <c r="BG420" i="3"/>
  <c r="BF420" i="3"/>
  <c r="T420" i="3"/>
  <c r="R420" i="3"/>
  <c r="P420" i="3"/>
  <c r="BI416" i="3"/>
  <c r="BH416" i="3"/>
  <c r="BG416" i="3"/>
  <c r="BF416" i="3"/>
  <c r="T416" i="3"/>
  <c r="R416" i="3"/>
  <c r="P416" i="3"/>
  <c r="BI411" i="3"/>
  <c r="BH411" i="3"/>
  <c r="BG411" i="3"/>
  <c r="BF411" i="3"/>
  <c r="T411" i="3"/>
  <c r="R411" i="3"/>
  <c r="P411" i="3"/>
  <c r="BI407" i="3"/>
  <c r="BH407" i="3"/>
  <c r="BG407" i="3"/>
  <c r="BF407" i="3"/>
  <c r="T407" i="3"/>
  <c r="R407" i="3"/>
  <c r="P407" i="3"/>
  <c r="BI403" i="3"/>
  <c r="BH403" i="3"/>
  <c r="BG403" i="3"/>
  <c r="BF403" i="3"/>
  <c r="T403" i="3"/>
  <c r="R403" i="3"/>
  <c r="P403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1" i="3"/>
  <c r="BH391" i="3"/>
  <c r="BG391" i="3"/>
  <c r="BF391" i="3"/>
  <c r="T391" i="3"/>
  <c r="R391" i="3"/>
  <c r="P391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7" i="3"/>
  <c r="BH347" i="3"/>
  <c r="BG347" i="3"/>
  <c r="BF347" i="3"/>
  <c r="T347" i="3"/>
  <c r="R347" i="3"/>
  <c r="P347" i="3"/>
  <c r="BI342" i="3"/>
  <c r="BH342" i="3"/>
  <c r="BG342" i="3"/>
  <c r="BF342" i="3"/>
  <c r="T342" i="3"/>
  <c r="R342" i="3"/>
  <c r="P342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1" i="3"/>
  <c r="BH281" i="3"/>
  <c r="BG281" i="3"/>
  <c r="BF281" i="3"/>
  <c r="T281" i="3"/>
  <c r="R281" i="3"/>
  <c r="P281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F94" i="3"/>
  <c r="E92" i="3"/>
  <c r="F52" i="3"/>
  <c r="E50" i="3"/>
  <c r="J24" i="3"/>
  <c r="E24" i="3"/>
  <c r="J97" i="3" s="1"/>
  <c r="J23" i="3"/>
  <c r="J21" i="3"/>
  <c r="E21" i="3"/>
  <c r="J96" i="3"/>
  <c r="J20" i="3"/>
  <c r="J18" i="3"/>
  <c r="E18" i="3"/>
  <c r="F97" i="3" s="1"/>
  <c r="J17" i="3"/>
  <c r="J15" i="3"/>
  <c r="E15" i="3"/>
  <c r="F96" i="3"/>
  <c r="J14" i="3"/>
  <c r="J12" i="3"/>
  <c r="J94" i="3"/>
  <c r="E7" i="3"/>
  <c r="E90" i="3"/>
  <c r="J37" i="2"/>
  <c r="J36" i="2"/>
  <c r="AY55" i="1"/>
  <c r="J35" i="2"/>
  <c r="AX55" i="1" s="1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BI85" i="2"/>
  <c r="BH85" i="2"/>
  <c r="BG85" i="2"/>
  <c r="BF85" i="2"/>
  <c r="T85" i="2"/>
  <c r="R85" i="2"/>
  <c r="P85" i="2"/>
  <c r="F76" i="2"/>
  <c r="E74" i="2"/>
  <c r="F52" i="2"/>
  <c r="E50" i="2"/>
  <c r="J24" i="2"/>
  <c r="E24" i="2"/>
  <c r="J55" i="2"/>
  <c r="J23" i="2"/>
  <c r="J21" i="2"/>
  <c r="E21" i="2"/>
  <c r="J78" i="2"/>
  <c r="J20" i="2"/>
  <c r="J18" i="2"/>
  <c r="E18" i="2"/>
  <c r="F79" i="2"/>
  <c r="J17" i="2"/>
  <c r="J15" i="2"/>
  <c r="E15" i="2"/>
  <c r="F78" i="2"/>
  <c r="J14" i="2"/>
  <c r="J12" i="2"/>
  <c r="J76" i="2" s="1"/>
  <c r="E7" i="2"/>
  <c r="E72" i="2" s="1"/>
  <c r="L50" i="1"/>
  <c r="AM50" i="1"/>
  <c r="AM49" i="1"/>
  <c r="L49" i="1"/>
  <c r="AM47" i="1"/>
  <c r="L47" i="1"/>
  <c r="L45" i="1"/>
  <c r="L44" i="1"/>
  <c r="BK209" i="2"/>
  <c r="BK191" i="2"/>
  <c r="J172" i="2"/>
  <c r="J154" i="2"/>
  <c r="BK136" i="2"/>
  <c r="BK121" i="2"/>
  <c r="BK106" i="2"/>
  <c r="J221" i="2"/>
  <c r="BK203" i="2"/>
  <c r="J185" i="2"/>
  <c r="BK166" i="2"/>
  <c r="J148" i="2"/>
  <c r="BK130" i="2"/>
  <c r="J112" i="2"/>
  <c r="J88" i="2"/>
  <c r="BK934" i="3"/>
  <c r="J921" i="3"/>
  <c r="J874" i="3"/>
  <c r="J836" i="3"/>
  <c r="BK788" i="3"/>
  <c r="BK764" i="3"/>
  <c r="BK720" i="3"/>
  <c r="J677" i="3"/>
  <c r="J637" i="3"/>
  <c r="BK609" i="3"/>
  <c r="BK573" i="3"/>
  <c r="BK538" i="3"/>
  <c r="BK503" i="3"/>
  <c r="BK463" i="3"/>
  <c r="BK428" i="3"/>
  <c r="BK381" i="3"/>
  <c r="BK351" i="3"/>
  <c r="J310" i="3"/>
  <c r="BK257" i="3"/>
  <c r="BK202" i="3"/>
  <c r="BK167" i="3"/>
  <c r="BK143" i="3"/>
  <c r="BK119" i="3"/>
  <c r="BK107" i="3"/>
  <c r="J892" i="3"/>
  <c r="J859" i="3"/>
  <c r="BK829" i="3"/>
  <c r="BK803" i="3"/>
  <c r="BK772" i="3"/>
  <c r="J724" i="3"/>
  <c r="J681" i="3"/>
  <c r="BK653" i="3"/>
  <c r="J605" i="3"/>
  <c r="J569" i="3"/>
  <c r="J530" i="3"/>
  <c r="J467" i="3"/>
  <c r="BK416" i="3"/>
  <c r="J381" i="3"/>
  <c r="J351" i="3"/>
  <c r="BK314" i="3"/>
  <c r="J273" i="3"/>
  <c r="J249" i="3"/>
  <c r="BK225" i="3"/>
  <c r="J191" i="3"/>
  <c r="BK139" i="3"/>
  <c r="J924" i="3"/>
  <c r="J883" i="3"/>
  <c r="BK859" i="3"/>
  <c r="J814" i="3"/>
  <c r="J792" i="3"/>
  <c r="BK728" i="3"/>
  <c r="BK709" i="3"/>
  <c r="BK681" i="3"/>
  <c r="BK657" i="3"/>
  <c r="J625" i="3"/>
  <c r="BK601" i="3"/>
  <c r="BK561" i="3"/>
  <c r="BK530" i="3"/>
  <c r="J506" i="3"/>
  <c r="BK471" i="3"/>
  <c r="BK442" i="3"/>
  <c r="J416" i="3"/>
  <c r="BK387" i="3"/>
  <c r="J347" i="3"/>
  <c r="BK310" i="3"/>
  <c r="J277" i="3"/>
  <c r="J253" i="3"/>
  <c r="J230" i="3"/>
  <c r="J198" i="3"/>
  <c r="J163" i="3"/>
  <c r="J127" i="3"/>
  <c r="J206" i="2"/>
  <c r="J188" i="2"/>
  <c r="BK169" i="2"/>
  <c r="J151" i="2"/>
  <c r="J124" i="2"/>
  <c r="BK112" i="2"/>
  <c r="BK97" i="2"/>
  <c r="J212" i="2"/>
  <c r="BK194" i="2"/>
  <c r="J176" i="2"/>
  <c r="BK157" i="2"/>
  <c r="J133" i="2"/>
  <c r="J115" i="2"/>
  <c r="J91" i="2"/>
  <c r="AS54" i="1"/>
  <c r="J713" i="3"/>
  <c r="J661" i="3"/>
  <c r="J633" i="3"/>
  <c r="J589" i="3"/>
  <c r="J553" i="3"/>
  <c r="BK518" i="3"/>
  <c r="J483" i="3"/>
  <c r="BK435" i="3"/>
  <c r="J399" i="3"/>
  <c r="J358" i="3"/>
  <c r="J334" i="3"/>
  <c r="J306" i="3"/>
  <c r="BK217" i="3"/>
  <c r="J183" i="3"/>
  <c r="J147" i="3"/>
  <c r="J123" i="3"/>
  <c r="J115" i="3"/>
  <c r="BK103" i="3"/>
  <c r="J855" i="3"/>
  <c r="J818" i="3"/>
  <c r="J795" i="3"/>
  <c r="BK752" i="3"/>
  <c r="BK717" i="3"/>
  <c r="BK677" i="3"/>
  <c r="J645" i="3"/>
  <c r="BK593" i="3"/>
  <c r="J565" i="3"/>
  <c r="BK522" i="3"/>
  <c r="BK483" i="3"/>
  <c r="J438" i="3"/>
  <c r="J395" i="3"/>
  <c r="J378" i="3"/>
  <c r="BK347" i="3"/>
  <c r="J281" i="3"/>
  <c r="BK245" i="3"/>
  <c r="BK221" i="3"/>
  <c r="BK187" i="3"/>
  <c r="BK135" i="3"/>
  <c r="BK921" i="3"/>
  <c r="J879" i="3"/>
  <c r="J850" i="3"/>
  <c r="J810" i="3"/>
  <c r="J784" i="3"/>
  <c r="BK724" i="3"/>
  <c r="J693" i="3"/>
  <c r="BK661" i="3"/>
  <c r="J629" i="3"/>
  <c r="BK605" i="3"/>
  <c r="BK569" i="3"/>
  <c r="J538" i="3"/>
  <c r="BK514" i="3"/>
  <c r="BK475" i="3"/>
  <c r="BK438" i="3"/>
  <c r="J420" i="3"/>
  <c r="J391" i="3"/>
  <c r="J354" i="3"/>
  <c r="J314" i="3"/>
  <c r="J290" i="3"/>
  <c r="BK261" i="3"/>
  <c r="BK238" i="3"/>
  <c r="J206" i="3"/>
  <c r="J171" i="3"/>
  <c r="J143" i="3"/>
  <c r="BK212" i="2"/>
  <c r="J203" i="2"/>
  <c r="J179" i="2"/>
  <c r="BK160" i="2"/>
  <c r="J142" i="2"/>
  <c r="J127" i="2"/>
  <c r="BK109" i="2"/>
  <c r="J94" i="2"/>
  <c r="J209" i="2"/>
  <c r="J191" i="2"/>
  <c r="BK179" i="2"/>
  <c r="J160" i="2"/>
  <c r="BK142" i="2"/>
  <c r="J118" i="2"/>
  <c r="BK94" i="2"/>
  <c r="BK85" i="2"/>
  <c r="J930" i="3"/>
  <c r="BK905" i="3"/>
  <c r="BK855" i="3"/>
  <c r="BK825" i="3"/>
  <c r="J780" i="3"/>
  <c r="J748" i="3"/>
  <c r="BK732" i="3"/>
  <c r="BK693" i="3"/>
  <c r="BK645" i="3"/>
  <c r="BK597" i="3"/>
  <c r="J557" i="3"/>
  <c r="BK526" i="3"/>
  <c r="BK487" i="3"/>
  <c r="J450" i="3"/>
  <c r="J407" i="3"/>
  <c r="BK374" i="3"/>
  <c r="J338" i="3"/>
  <c r="J302" i="3"/>
  <c r="J234" i="3"/>
  <c r="BK191" i="3"/>
  <c r="BK159" i="3"/>
  <c r="BK131" i="3"/>
  <c r="BK115" i="3"/>
  <c r="J103" i="3"/>
  <c r="J888" i="3"/>
  <c r="BK836" i="3"/>
  <c r="BK814" i="3"/>
  <c r="BK780" i="3"/>
  <c r="J756" i="3"/>
  <c r="J709" i="3"/>
  <c r="J673" i="3"/>
  <c r="BK637" i="3"/>
  <c r="BK589" i="3"/>
  <c r="J561" i="3"/>
  <c r="BK510" i="3"/>
  <c r="J479" i="3"/>
  <c r="BK432" i="3"/>
  <c r="J387" i="3"/>
  <c r="BK362" i="3"/>
  <c r="BK322" i="3"/>
  <c r="J286" i="3"/>
  <c r="J241" i="3"/>
  <c r="J217" i="3"/>
  <c r="J167" i="3"/>
  <c r="BK930" i="3"/>
  <c r="BK897" i="3"/>
  <c r="J865" i="3"/>
  <c r="J829" i="3"/>
  <c r="BK800" i="3"/>
  <c r="BK748" i="3"/>
  <c r="J717" i="3"/>
  <c r="BK689" i="3"/>
  <c r="J665" i="3"/>
  <c r="BK617" i="3"/>
  <c r="J581" i="3"/>
  <c r="J542" i="3"/>
  <c r="J518" i="3"/>
  <c r="J487" i="3"/>
  <c r="J463" i="3"/>
  <c r="J435" i="3"/>
  <c r="BK403" i="3"/>
  <c r="BK358" i="3"/>
  <c r="BK326" i="3"/>
  <c r="BK286" i="3"/>
  <c r="J265" i="3"/>
  <c r="J221" i="3"/>
  <c r="J179" i="3"/>
  <c r="J135" i="3"/>
  <c r="J215" i="2"/>
  <c r="J194" i="2"/>
  <c r="BK176" i="2"/>
  <c r="J157" i="2"/>
  <c r="J139" i="2"/>
  <c r="BK118" i="2"/>
  <c r="J109" i="2"/>
  <c r="BK88" i="2"/>
  <c r="BK206" i="2"/>
  <c r="BK188" i="2"/>
  <c r="J169" i="2"/>
  <c r="BK151" i="2"/>
  <c r="BK139" i="2"/>
  <c r="J121" i="2"/>
  <c r="J97" i="2"/>
  <c r="BK91" i="2"/>
  <c r="J910" i="3"/>
  <c r="BK879" i="3"/>
  <c r="BK850" i="3"/>
  <c r="BK833" i="3"/>
  <c r="J803" i="3"/>
  <c r="BK776" i="3"/>
  <c r="BK756" i="3"/>
  <c r="J736" i="3"/>
  <c r="BK701" i="3"/>
  <c r="J649" i="3"/>
  <c r="J617" i="3"/>
  <c r="BK577" i="3"/>
  <c r="J546" i="3"/>
  <c r="BK506" i="3"/>
  <c r="J471" i="3"/>
  <c r="BK446" i="3"/>
  <c r="J411" i="3"/>
  <c r="BK366" i="3"/>
  <c r="BK318" i="3"/>
  <c r="BK269" i="3"/>
  <c r="BK206" i="3"/>
  <c r="J175" i="3"/>
  <c r="BK155" i="3"/>
  <c r="BK127" i="3"/>
  <c r="J107" i="3"/>
  <c r="BK865" i="3"/>
  <c r="J833" i="3"/>
  <c r="BK806" i="3"/>
  <c r="J776" i="3"/>
  <c r="J760" i="3"/>
  <c r="BK705" i="3"/>
  <c r="J669" i="3"/>
  <c r="J613" i="3"/>
  <c r="J585" i="3"/>
  <c r="BK549" i="3"/>
  <c r="J503" i="3"/>
  <c r="J475" i="3"/>
  <c r="BK424" i="3"/>
  <c r="BK370" i="3"/>
  <c r="BK330" i="3"/>
  <c r="BK302" i="3"/>
  <c r="BK265" i="3"/>
  <c r="J238" i="3"/>
  <c r="J195" i="3"/>
  <c r="J155" i="3"/>
  <c r="BK927" i="3"/>
  <c r="J901" i="3"/>
  <c r="BK869" i="3"/>
  <c r="J839" i="3"/>
  <c r="J800" i="3"/>
  <c r="J752" i="3"/>
  <c r="BK736" i="3"/>
  <c r="J701" i="3"/>
  <c r="BK685" i="3"/>
  <c r="BK649" i="3"/>
  <c r="BK613" i="3"/>
  <c r="BK585" i="3"/>
  <c r="BK546" i="3"/>
  <c r="J510" i="3"/>
  <c r="J491" i="3"/>
  <c r="J459" i="3"/>
  <c r="J432" i="3"/>
  <c r="BK411" i="3"/>
  <c r="J366" i="3"/>
  <c r="J330" i="3"/>
  <c r="J298" i="3"/>
  <c r="BK273" i="3"/>
  <c r="J257" i="3"/>
  <c r="J213" i="3"/>
  <c r="BK183" i="3"/>
  <c r="J159" i="3"/>
  <c r="BK218" i="2"/>
  <c r="J197" i="2"/>
  <c r="BK185" i="2"/>
  <c r="J166" i="2"/>
  <c r="BK148" i="2"/>
  <c r="BK133" i="2"/>
  <c r="BK115" i="2"/>
  <c r="BK100" i="2"/>
  <c r="BK215" i="2"/>
  <c r="BK197" i="2"/>
  <c r="BK172" i="2"/>
  <c r="BK154" i="2"/>
  <c r="J136" i="2"/>
  <c r="BK124" i="2"/>
  <c r="BK103" i="2"/>
  <c r="J100" i="2"/>
  <c r="J927" i="3"/>
  <c r="BK888" i="3"/>
  <c r="J842" i="3"/>
  <c r="BK810" i="3"/>
  <c r="J772" i="3"/>
  <c r="J740" i="3"/>
  <c r="J705" i="3"/>
  <c r="J653" i="3"/>
  <c r="BK625" i="3"/>
  <c r="BK581" i="3"/>
  <c r="J549" i="3"/>
  <c r="J514" i="3"/>
  <c r="BK479" i="3"/>
  <c r="J442" i="3"/>
  <c r="BK391" i="3"/>
  <c r="J362" i="3"/>
  <c r="J322" i="3"/>
  <c r="BK277" i="3"/>
  <c r="BK213" i="3"/>
  <c r="BK179" i="3"/>
  <c r="BK151" i="3"/>
  <c r="BK123" i="3"/>
  <c r="BK111" i="3"/>
  <c r="BK901" i="3"/>
  <c r="J869" i="3"/>
  <c r="BK845" i="3"/>
  <c r="J821" i="3"/>
  <c r="BK792" i="3"/>
  <c r="J764" i="3"/>
  <c r="BK740" i="3"/>
  <c r="BK697" i="3"/>
  <c r="BK665" i="3"/>
  <c r="BK621" i="3"/>
  <c r="J577" i="3"/>
  <c r="BK542" i="3"/>
  <c r="BK491" i="3"/>
  <c r="BK459" i="3"/>
  <c r="J403" i="3"/>
  <c r="J374" i="3"/>
  <c r="BK338" i="3"/>
  <c r="BK298" i="3"/>
  <c r="J261" i="3"/>
  <c r="BK234" i="3"/>
  <c r="J202" i="3"/>
  <c r="BK175" i="3"/>
  <c r="J131" i="3"/>
  <c r="J905" i="3"/>
  <c r="BK874" i="3"/>
  <c r="J845" i="3"/>
  <c r="J806" i="3"/>
  <c r="BK760" i="3"/>
  <c r="J720" i="3"/>
  <c r="J697" i="3"/>
  <c r="BK669" i="3"/>
  <c r="BK633" i="3"/>
  <c r="J609" i="3"/>
  <c r="J593" i="3"/>
  <c r="BK553" i="3"/>
  <c r="J522" i="3"/>
  <c r="J494" i="3"/>
  <c r="J454" i="3"/>
  <c r="J428" i="3"/>
  <c r="BK399" i="3"/>
  <c r="J370" i="3"/>
  <c r="BK334" i="3"/>
  <c r="J294" i="3"/>
  <c r="J269" i="3"/>
  <c r="J245" i="3"/>
  <c r="J210" i="3"/>
  <c r="J187" i="3"/>
  <c r="BK147" i="3"/>
  <c r="BK221" i="2"/>
  <c r="J200" i="2"/>
  <c r="J182" i="2"/>
  <c r="BK163" i="2"/>
  <c r="BK145" i="2"/>
  <c r="J130" i="2"/>
  <c r="J103" i="2"/>
  <c r="J218" i="2"/>
  <c r="BK200" i="2"/>
  <c r="BK182" i="2"/>
  <c r="J163" i="2"/>
  <c r="J145" i="2"/>
  <c r="BK127" i="2"/>
  <c r="J106" i="2"/>
  <c r="J85" i="2"/>
  <c r="BK924" i="3"/>
  <c r="J897" i="3"/>
  <c r="J861" i="3"/>
  <c r="BK839" i="3"/>
  <c r="BK818" i="3"/>
  <c r="BK784" i="3"/>
  <c r="J768" i="3"/>
  <c r="BK744" i="3"/>
  <c r="J728" i="3"/>
  <c r="J685" i="3"/>
  <c r="J641" i="3"/>
  <c r="J601" i="3"/>
  <c r="BK565" i="3"/>
  <c r="J534" i="3"/>
  <c r="BK494" i="3"/>
  <c r="BK454" i="3"/>
  <c r="BK420" i="3"/>
  <c r="J384" i="3"/>
  <c r="BK342" i="3"/>
  <c r="J326" i="3"/>
  <c r="BK294" i="3"/>
  <c r="BK241" i="3"/>
  <c r="BK198" i="3"/>
  <c r="BK163" i="3"/>
  <c r="J139" i="3"/>
  <c r="J119" i="3"/>
  <c r="J111" i="3"/>
  <c r="BK883" i="3"/>
  <c r="BK842" i="3"/>
  <c r="J825" i="3"/>
  <c r="J788" i="3"/>
  <c r="BK768" i="3"/>
  <c r="J732" i="3"/>
  <c r="J689" i="3"/>
  <c r="J657" i="3"/>
  <c r="BK629" i="3"/>
  <c r="J573" i="3"/>
  <c r="BK534" i="3"/>
  <c r="J499" i="3"/>
  <c r="J446" i="3"/>
  <c r="BK407" i="3"/>
  <c r="BK384" i="3"/>
  <c r="BK354" i="3"/>
  <c r="J318" i="3"/>
  <c r="BK290" i="3"/>
  <c r="BK253" i="3"/>
  <c r="BK230" i="3"/>
  <c r="BK210" i="3"/>
  <c r="BK171" i="3"/>
  <c r="J934" i="3"/>
  <c r="BK910" i="3"/>
  <c r="BK892" i="3"/>
  <c r="BK861" i="3"/>
  <c r="BK821" i="3"/>
  <c r="BK795" i="3"/>
  <c r="J744" i="3"/>
  <c r="BK713" i="3"/>
  <c r="BK673" i="3"/>
  <c r="BK641" i="3"/>
  <c r="J621" i="3"/>
  <c r="J597" i="3"/>
  <c r="BK557" i="3"/>
  <c r="J526" i="3"/>
  <c r="BK499" i="3"/>
  <c r="BK467" i="3"/>
  <c r="BK450" i="3"/>
  <c r="J424" i="3"/>
  <c r="BK395" i="3"/>
  <c r="BK378" i="3"/>
  <c r="J342" i="3"/>
  <c r="BK306" i="3"/>
  <c r="BK281" i="3"/>
  <c r="BK249" i="3"/>
  <c r="J225" i="3"/>
  <c r="BK195" i="3"/>
  <c r="J151" i="3"/>
  <c r="R102" i="3" l="1"/>
  <c r="P229" i="3"/>
  <c r="BK285" i="3"/>
  <c r="J285" i="3" s="1"/>
  <c r="J63" i="3" s="1"/>
  <c r="T285" i="3"/>
  <c r="R346" i="3"/>
  <c r="BK415" i="3"/>
  <c r="J415" i="3" s="1"/>
  <c r="J65" i="3" s="1"/>
  <c r="R415" i="3"/>
  <c r="BK458" i="3"/>
  <c r="J458" i="3"/>
  <c r="J66" i="3" s="1"/>
  <c r="T458" i="3"/>
  <c r="R498" i="3"/>
  <c r="P799" i="3"/>
  <c r="BK84" i="2"/>
  <c r="J84" i="2" s="1"/>
  <c r="J61" i="2" s="1"/>
  <c r="R84" i="2"/>
  <c r="R83" i="2" s="1"/>
  <c r="BK175" i="2"/>
  <c r="J175" i="2"/>
  <c r="J62" i="2" s="1"/>
  <c r="R175" i="2"/>
  <c r="BK102" i="3"/>
  <c r="J102" i="3" s="1"/>
  <c r="J61" i="3" s="1"/>
  <c r="P102" i="3"/>
  <c r="BK229" i="3"/>
  <c r="J229" i="3"/>
  <c r="J62" i="3" s="1"/>
  <c r="T229" i="3"/>
  <c r="R285" i="3"/>
  <c r="P346" i="3"/>
  <c r="BK498" i="3"/>
  <c r="J498" i="3" s="1"/>
  <c r="J67" i="3" s="1"/>
  <c r="T498" i="3"/>
  <c r="R799" i="3"/>
  <c r="BK854" i="3"/>
  <c r="J854" i="3" s="1"/>
  <c r="J71" i="3" s="1"/>
  <c r="R854" i="3"/>
  <c r="BK878" i="3"/>
  <c r="J878" i="3"/>
  <c r="J74" i="3"/>
  <c r="R878" i="3"/>
  <c r="BK887" i="3"/>
  <c r="J887" i="3" s="1"/>
  <c r="J75" i="3" s="1"/>
  <c r="R887" i="3"/>
  <c r="BK896" i="3"/>
  <c r="J896" i="3"/>
  <c r="J76" i="3"/>
  <c r="R896" i="3"/>
  <c r="BK920" i="3"/>
  <c r="R920" i="3"/>
  <c r="R919" i="3" s="1"/>
  <c r="P84" i="2"/>
  <c r="P83" i="2" s="1"/>
  <c r="P82" i="2" s="1"/>
  <c r="AU55" i="1" s="1"/>
  <c r="T84" i="2"/>
  <c r="T83" i="2" s="1"/>
  <c r="P175" i="2"/>
  <c r="T175" i="2"/>
  <c r="T102" i="3"/>
  <c r="R229" i="3"/>
  <c r="P285" i="3"/>
  <c r="BK346" i="3"/>
  <c r="J346" i="3" s="1"/>
  <c r="J64" i="3" s="1"/>
  <c r="T346" i="3"/>
  <c r="P415" i="3"/>
  <c r="T415" i="3"/>
  <c r="P458" i="3"/>
  <c r="R458" i="3"/>
  <c r="P498" i="3"/>
  <c r="BK799" i="3"/>
  <c r="J799" i="3" s="1"/>
  <c r="J68" i="3" s="1"/>
  <c r="T799" i="3"/>
  <c r="P854" i="3"/>
  <c r="T854" i="3"/>
  <c r="P878" i="3"/>
  <c r="T878" i="3"/>
  <c r="P887" i="3"/>
  <c r="T887" i="3"/>
  <c r="P896" i="3"/>
  <c r="T896" i="3"/>
  <c r="P920" i="3"/>
  <c r="P919" i="3" s="1"/>
  <c r="T920" i="3"/>
  <c r="T919" i="3"/>
  <c r="BK849" i="3"/>
  <c r="J849" i="3" s="1"/>
  <c r="J69" i="3" s="1"/>
  <c r="BK868" i="3"/>
  <c r="J868" i="3"/>
  <c r="J72" i="3" s="1"/>
  <c r="BK909" i="3"/>
  <c r="J909" i="3"/>
  <c r="J77" i="3" s="1"/>
  <c r="BK933" i="3"/>
  <c r="J933" i="3"/>
  <c r="J80" i="3" s="1"/>
  <c r="BK873" i="3"/>
  <c r="J873" i="3" s="1"/>
  <c r="J73" i="3" s="1"/>
  <c r="BE135" i="3"/>
  <c r="BE147" i="3"/>
  <c r="BE159" i="3"/>
  <c r="BE175" i="3"/>
  <c r="BE187" i="3"/>
  <c r="BE202" i="3"/>
  <c r="BE210" i="3"/>
  <c r="BE217" i="3"/>
  <c r="BE225" i="3"/>
  <c r="BE230" i="3"/>
  <c r="BE241" i="3"/>
  <c r="BE257" i="3"/>
  <c r="BE302" i="3"/>
  <c r="BE306" i="3"/>
  <c r="BE318" i="3"/>
  <c r="BE330" i="3"/>
  <c r="BE338" i="3"/>
  <c r="BE342" i="3"/>
  <c r="BE374" i="3"/>
  <c r="BE384" i="3"/>
  <c r="BE391" i="3"/>
  <c r="BE407" i="3"/>
  <c r="BE411" i="3"/>
  <c r="BE428" i="3"/>
  <c r="BE435" i="3"/>
  <c r="BE446" i="3"/>
  <c r="BE454" i="3"/>
  <c r="BE463" i="3"/>
  <c r="BE487" i="3"/>
  <c r="BE510" i="3"/>
  <c r="BE514" i="3"/>
  <c r="BE526" i="3"/>
  <c r="BE542" i="3"/>
  <c r="BE549" i="3"/>
  <c r="BE553" i="3"/>
  <c r="BE565" i="3"/>
  <c r="BE577" i="3"/>
  <c r="BE597" i="3"/>
  <c r="BE601" i="3"/>
  <c r="BE609" i="3"/>
  <c r="BE629" i="3"/>
  <c r="BE653" i="3"/>
  <c r="BE677" i="3"/>
  <c r="BE685" i="3"/>
  <c r="BE705" i="3"/>
  <c r="BE720" i="3"/>
  <c r="BE724" i="3"/>
  <c r="BE732" i="3"/>
  <c r="BE736" i="3"/>
  <c r="BE744" i="3"/>
  <c r="BE756" i="3"/>
  <c r="BE764" i="3"/>
  <c r="BE788" i="3"/>
  <c r="BE803" i="3"/>
  <c r="BE814" i="3"/>
  <c r="BE818" i="3"/>
  <c r="BE825" i="3"/>
  <c r="BE836" i="3"/>
  <c r="BE842" i="3"/>
  <c r="BE855" i="3"/>
  <c r="BE874" i="3"/>
  <c r="BE879" i="3"/>
  <c r="BE901" i="3"/>
  <c r="BE910" i="3"/>
  <c r="BE924" i="3"/>
  <c r="BE930" i="3"/>
  <c r="BE934" i="3"/>
  <c r="BE127" i="3"/>
  <c r="BE131" i="3"/>
  <c r="BE143" i="3"/>
  <c r="BE151" i="3"/>
  <c r="BE163" i="3"/>
  <c r="BE167" i="3"/>
  <c r="BE179" i="3"/>
  <c r="BE191" i="3"/>
  <c r="BE206" i="3"/>
  <c r="BE234" i="3"/>
  <c r="BE245" i="3"/>
  <c r="BE249" i="3"/>
  <c r="BE261" i="3"/>
  <c r="BE269" i="3"/>
  <c r="BE277" i="3"/>
  <c r="BE286" i="3"/>
  <c r="BE290" i="3"/>
  <c r="BE294" i="3"/>
  <c r="BE310" i="3"/>
  <c r="BE326" i="3"/>
  <c r="BE334" i="3"/>
  <c r="BE351" i="3"/>
  <c r="BE358" i="3"/>
  <c r="BE366" i="3"/>
  <c r="BE387" i="3"/>
  <c r="BE399" i="3"/>
  <c r="BE420" i="3"/>
  <c r="BE442" i="3"/>
  <c r="BE471" i="3"/>
  <c r="BE479" i="3"/>
  <c r="BE494" i="3"/>
  <c r="BE503" i="3"/>
  <c r="BE506" i="3"/>
  <c r="BE518" i="3"/>
  <c r="BE530" i="3"/>
  <c r="BE538" i="3"/>
  <c r="BE557" i="3"/>
  <c r="BE617" i="3"/>
  <c r="BE625" i="3"/>
  <c r="BE633" i="3"/>
  <c r="BE637" i="3"/>
  <c r="BE641" i="3"/>
  <c r="BE645" i="3"/>
  <c r="BE649" i="3"/>
  <c r="BE661" i="3"/>
  <c r="BE693" i="3"/>
  <c r="BE701" i="3"/>
  <c r="BE713" i="3"/>
  <c r="BE728" i="3"/>
  <c r="BE748" i="3"/>
  <c r="BE768" i="3"/>
  <c r="BE776" i="3"/>
  <c r="BE784" i="3"/>
  <c r="BE810" i="3"/>
  <c r="BE833" i="3"/>
  <c r="BE839" i="3"/>
  <c r="BE850" i="3"/>
  <c r="BE859" i="3"/>
  <c r="BE861" i="3"/>
  <c r="BE888" i="3"/>
  <c r="BE897" i="3"/>
  <c r="E48" i="3"/>
  <c r="J52" i="3"/>
  <c r="F54" i="3"/>
  <c r="J54" i="3"/>
  <c r="F55" i="3"/>
  <c r="J55" i="3"/>
  <c r="BE103" i="3"/>
  <c r="BE107" i="3"/>
  <c r="BE111" i="3"/>
  <c r="BE115" i="3"/>
  <c r="BE119" i="3"/>
  <c r="BE123" i="3"/>
  <c r="BE139" i="3"/>
  <c r="BE155" i="3"/>
  <c r="BE171" i="3"/>
  <c r="BE183" i="3"/>
  <c r="BE195" i="3"/>
  <c r="BE198" i="3"/>
  <c r="BE213" i="3"/>
  <c r="BE221" i="3"/>
  <c r="BE238" i="3"/>
  <c r="BE253" i="3"/>
  <c r="BE265" i="3"/>
  <c r="BE273" i="3"/>
  <c r="BE281" i="3"/>
  <c r="BE298" i="3"/>
  <c r="BE314" i="3"/>
  <c r="BE322" i="3"/>
  <c r="BE347" i="3"/>
  <c r="BE354" i="3"/>
  <c r="BE362" i="3"/>
  <c r="BE370" i="3"/>
  <c r="BE378" i="3"/>
  <c r="BE381" i="3"/>
  <c r="BE395" i="3"/>
  <c r="BE403" i="3"/>
  <c r="BE416" i="3"/>
  <c r="BE424" i="3"/>
  <c r="BE432" i="3"/>
  <c r="BE438" i="3"/>
  <c r="BE450" i="3"/>
  <c r="BE459" i="3"/>
  <c r="BE467" i="3"/>
  <c r="BE475" i="3"/>
  <c r="BE483" i="3"/>
  <c r="BE491" i="3"/>
  <c r="BE499" i="3"/>
  <c r="BE522" i="3"/>
  <c r="BE534" i="3"/>
  <c r="BE546" i="3"/>
  <c r="BE561" i="3"/>
  <c r="BE569" i="3"/>
  <c r="BE573" i="3"/>
  <c r="BE581" i="3"/>
  <c r="BE585" i="3"/>
  <c r="BE589" i="3"/>
  <c r="BE593" i="3"/>
  <c r="BE605" i="3"/>
  <c r="BE613" i="3"/>
  <c r="BE621" i="3"/>
  <c r="BE657" i="3"/>
  <c r="BE665" i="3"/>
  <c r="BE669" i="3"/>
  <c r="BE673" i="3"/>
  <c r="BE681" i="3"/>
  <c r="BE689" i="3"/>
  <c r="BE697" i="3"/>
  <c r="BE709" i="3"/>
  <c r="BE717" i="3"/>
  <c r="BE740" i="3"/>
  <c r="BE752" i="3"/>
  <c r="BE760" i="3"/>
  <c r="BE772" i="3"/>
  <c r="BE780" i="3"/>
  <c r="BE792" i="3"/>
  <c r="BE795" i="3"/>
  <c r="BE800" i="3"/>
  <c r="BE806" i="3"/>
  <c r="BE821" i="3"/>
  <c r="BE829" i="3"/>
  <c r="BE845" i="3"/>
  <c r="BE865" i="3"/>
  <c r="BE869" i="3"/>
  <c r="BE883" i="3"/>
  <c r="BE892" i="3"/>
  <c r="BE905" i="3"/>
  <c r="BE921" i="3"/>
  <c r="BE927" i="3"/>
  <c r="E48" i="2"/>
  <c r="F54" i="2"/>
  <c r="J54" i="2"/>
  <c r="J79" i="2"/>
  <c r="BE97" i="2"/>
  <c r="BE88" i="2"/>
  <c r="BE94" i="2"/>
  <c r="BE100" i="2"/>
  <c r="BE106" i="2"/>
  <c r="BE109" i="2"/>
  <c r="BE121" i="2"/>
  <c r="BE124" i="2"/>
  <c r="BE127" i="2"/>
  <c r="BE139" i="2"/>
  <c r="BE148" i="2"/>
  <c r="BE151" i="2"/>
  <c r="BE154" i="2"/>
  <c r="BE157" i="2"/>
  <c r="BE163" i="2"/>
  <c r="BE169" i="2"/>
  <c r="BE172" i="2"/>
  <c r="BE176" i="2"/>
  <c r="BE179" i="2"/>
  <c r="BE182" i="2"/>
  <c r="BE194" i="2"/>
  <c r="BE200" i="2"/>
  <c r="BE203" i="2"/>
  <c r="BE209" i="2"/>
  <c r="BE212" i="2"/>
  <c r="BE221" i="2"/>
  <c r="J52" i="2"/>
  <c r="F55" i="2"/>
  <c r="BE85" i="2"/>
  <c r="BE91" i="2"/>
  <c r="BE103" i="2"/>
  <c r="BE112" i="2"/>
  <c r="BE115" i="2"/>
  <c r="BE118" i="2"/>
  <c r="BE130" i="2"/>
  <c r="BE133" i="2"/>
  <c r="BE136" i="2"/>
  <c r="BE142" i="2"/>
  <c r="BE145" i="2"/>
  <c r="BE160" i="2"/>
  <c r="BE166" i="2"/>
  <c r="BE185" i="2"/>
  <c r="BE188" i="2"/>
  <c r="BE191" i="2"/>
  <c r="BE197" i="2"/>
  <c r="BE206" i="2"/>
  <c r="BE215" i="2"/>
  <c r="BE218" i="2"/>
  <c r="F37" i="2"/>
  <c r="BD55" i="1"/>
  <c r="F37" i="3"/>
  <c r="BD56" i="1" s="1"/>
  <c r="F35" i="3"/>
  <c r="BB56" i="1" s="1"/>
  <c r="F35" i="2"/>
  <c r="BB55" i="1" s="1"/>
  <c r="F34" i="2"/>
  <c r="BA55" i="1"/>
  <c r="J34" i="2"/>
  <c r="AW55" i="1" s="1"/>
  <c r="F36" i="2"/>
  <c r="BC55" i="1" s="1"/>
  <c r="F36" i="3"/>
  <c r="BC56" i="1" s="1"/>
  <c r="F34" i="3"/>
  <c r="BA56" i="1"/>
  <c r="J34" i="3"/>
  <c r="AW56" i="1" s="1"/>
  <c r="P853" i="3" l="1"/>
  <c r="P101" i="3"/>
  <c r="P100" i="3" s="1"/>
  <c r="AU56" i="1" s="1"/>
  <c r="AU54" i="1" s="1"/>
  <c r="R82" i="2"/>
  <c r="T853" i="3"/>
  <c r="BK919" i="3"/>
  <c r="J919" i="3"/>
  <c r="J78" i="3" s="1"/>
  <c r="T101" i="3"/>
  <c r="T100" i="3" s="1"/>
  <c r="T82" i="2"/>
  <c r="R853" i="3"/>
  <c r="R101" i="3"/>
  <c r="R100" i="3" s="1"/>
  <c r="BK853" i="3"/>
  <c r="J853" i="3" s="1"/>
  <c r="J70" i="3" s="1"/>
  <c r="J920" i="3"/>
  <c r="J79" i="3"/>
  <c r="BK83" i="2"/>
  <c r="J83" i="2" s="1"/>
  <c r="J60" i="2" s="1"/>
  <c r="BK101" i="3"/>
  <c r="J101" i="3" s="1"/>
  <c r="J60" i="3" s="1"/>
  <c r="J33" i="2"/>
  <c r="AV55" i="1" s="1"/>
  <c r="AT55" i="1" s="1"/>
  <c r="F33" i="3"/>
  <c r="AZ56" i="1" s="1"/>
  <c r="F33" i="2"/>
  <c r="AZ55" i="1" s="1"/>
  <c r="BA54" i="1"/>
  <c r="W30" i="1"/>
  <c r="BC54" i="1"/>
  <c r="W32" i="1" s="1"/>
  <c r="BD54" i="1"/>
  <c r="W33" i="1"/>
  <c r="BB54" i="1"/>
  <c r="W31" i="1" s="1"/>
  <c r="J33" i="3"/>
  <c r="AV56" i="1" s="1"/>
  <c r="AT56" i="1" s="1"/>
  <c r="BK100" i="3" l="1"/>
  <c r="J100" i="3"/>
  <c r="BK82" i="2"/>
  <c r="J82" i="2"/>
  <c r="J59" i="2"/>
  <c r="AW54" i="1"/>
  <c r="AK30" i="1" s="1"/>
  <c r="J30" i="3"/>
  <c r="AG56" i="1" s="1"/>
  <c r="AZ54" i="1"/>
  <c r="W29" i="1" s="1"/>
  <c r="AX54" i="1"/>
  <c r="AY54" i="1"/>
  <c r="J39" i="3" l="1"/>
  <c r="J59" i="3"/>
  <c r="AN56" i="1"/>
  <c r="J30" i="2"/>
  <c r="AG55" i="1" s="1"/>
  <c r="AG54" i="1" s="1"/>
  <c r="AK26" i="1" s="1"/>
  <c r="AK35" i="1" s="1"/>
  <c r="AV54" i="1"/>
  <c r="AK29" i="1" s="1"/>
  <c r="J39" i="2" l="1"/>
  <c r="AN55" i="1"/>
  <c r="AT54" i="1"/>
  <c r="AN54" i="1" l="1"/>
</calcChain>
</file>

<file path=xl/sharedStrings.xml><?xml version="1.0" encoding="utf-8"?>
<sst xmlns="http://schemas.openxmlformats.org/spreadsheetml/2006/main" count="8848" uniqueCount="1914">
  <si>
    <t>Export Komplet</t>
  </si>
  <si>
    <t>VZ</t>
  </si>
  <si>
    <t>2.0</t>
  </si>
  <si>
    <t>ZAMOK</t>
  </si>
  <si>
    <t>False</t>
  </si>
  <si>
    <t>{2f669a7c-c108-495f-acae-982dd36343c0}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</si>
  <si>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</si>
  <si>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</si>
  <si>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</si>
  <si>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</si>
  <si>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</si>
  <si>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</si>
  <si>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</si>
  <si>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12/22</t>
  </si>
  <si>
    <t>Stavba:</t>
  </si>
  <si>
    <t>Rámcová smlouva - údržba, opravy SMT Brno 2023 - 2024</t>
  </si>
  <si>
    <t>KSO:</t>
  </si>
  <si>
    <t/>
  </si>
  <si>
    <t>CC-CZ:</t>
  </si>
  <si>
    <t>Místo:</t>
  </si>
  <si>
    <t xml:space="preserve"> </t>
  </si>
  <si>
    <t>Datum:</t>
  </si>
  <si>
    <t>12. 12. 2022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</si>
  <si>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</si>
  <si>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</si>
  <si>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</si>
  <si>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</si>
  <si>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</si>
  <si>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</si>
  <si>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</si>
  <si>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</si>
  <si>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</si>
  <si>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</si>
  <si>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</si>
  <si>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</si>
  <si>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</si>
  <si>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</si>
  <si>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</si>
  <si>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</si>
  <si>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</si>
  <si>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</si>
  <si>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</si>
  <si>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</si>
  <si>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</si>
  <si>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</si>
  <si>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</si>
  <si>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</si>
  <si>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</si>
  <si>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</si>
  <si>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</si>
  <si>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</si>
  <si>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</si>
  <si>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</si>
  <si>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</si>
  <si>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</si>
  <si>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</si>
  <si>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</si>
  <si>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</si>
  <si>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</si>
  <si>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</si>
  <si>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</si>
  <si>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</si>
  <si>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</si>
  <si>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</si>
  <si>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</si>
  <si>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</si>
  <si>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</si>
  <si>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</si>
  <si>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</si>
  <si>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</si>
  <si>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</si>
  <si>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</si>
  <si>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Opravy, údržba a odstraňování závad dle Sborníku ÚOŽI</t>
  </si>
  <si>
    <t>STA</t>
  </si>
  <si>
    <t>1</t>
  </si>
  <si>
    <t>{df799560-b993-4923-a297-438d15831273}</t>
  </si>
  <si>
    <t>2</t>
  </si>
  <si>
    <t>SO 02</t>
  </si>
  <si>
    <t>Opravy, údržba a odstraňování závad dle Cenové soustavy ÚRS</t>
  </si>
  <si>
    <t>{6d110583-d61c-46bd-8caf-d7ab47c0f7d9}</t>
  </si>
  <si>
    <t>KRYCÍ LIST SOUPISU PRACÍ</t>
  </si>
  <si>
    <t>Objekt:</t>
  </si>
  <si>
    <t>SO 01 - Opravy, údržba a odstraňování závad dle Sborníku ÚOŽI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</si>
  <si>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</si>
  <si>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</si>
  <si>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</si>
  <si>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</si>
  <si>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</si>
  <si>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</si>
  <si>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</si>
  <si>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</si>
  <si>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</si>
  <si>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</si>
  <si>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</si>
  <si>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</si>
  <si>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</si>
  <si>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</si>
  <si>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</si>
  <si>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</si>
  <si>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</si>
  <si>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</si>
  <si>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</si>
  <si>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</si>
  <si>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</si>
  <si>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</si>
  <si>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</si>
  <si>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</si>
  <si>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</si>
  <si>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</si>
  <si>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</si>
  <si>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</si>
  <si>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</si>
  <si>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2022</t>
  </si>
  <si>
    <t>4</t>
  </si>
  <si>
    <t>471065380</t>
  </si>
  <si>
    <t>PP</t>
  </si>
  <si>
    <t>Měření geometrických parametrů měřícím vozíkem v koleji. Poznámka: 1. V cenách jsou započteny náklady na měření provozních odchylek dle ČSN, zpracování a předání tištěných výstupů objednateli.</t>
  </si>
  <si>
    <t>VV</t>
  </si>
  <si>
    <t>5905055010</t>
  </si>
  <si>
    <t>Odstranění stávajícího kolejového lože odtěžením v koleji</t>
  </si>
  <si>
    <t>m3</t>
  </si>
  <si>
    <t>1390158914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</si>
  <si>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</si>
  <si>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100</t>
  </si>
  <si>
    <t>3</t>
  </si>
  <si>
    <t>5905060010</t>
  </si>
  <si>
    <t>Zřízení nového kolejového lože v koleji</t>
  </si>
  <si>
    <t>-2043104051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</si>
  <si>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</si>
  <si>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5905105030</t>
  </si>
  <si>
    <t>Doplnění KL kamenivem souvisle strojně v koleji</t>
  </si>
  <si>
    <t>1707630413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</si>
  <si>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</si>
  <si>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150</t>
  </si>
  <si>
    <t>M</t>
  </si>
  <si>
    <t>5955101000</t>
  </si>
  <si>
    <t>Kamenivo drcené štěrk frakce 31,5/63 třídy BI</t>
  </si>
  <si>
    <t>t</t>
  </si>
  <si>
    <t>8</t>
  </si>
  <si>
    <t>1214452317</t>
  </si>
  <si>
    <t>(100+150)*1,8</t>
  </si>
  <si>
    <t>6</t>
  </si>
  <si>
    <t>5956101000</t>
  </si>
  <si>
    <t>Pražec dřevěný příčný nevystrojený dub 2600x260x160 mm</t>
  </si>
  <si>
    <t>kus</t>
  </si>
  <si>
    <t>879139181</t>
  </si>
  <si>
    <t>60</t>
  </si>
  <si>
    <t>7</t>
  </si>
  <si>
    <t>5958125010</t>
  </si>
  <si>
    <t>Komplety s antikorozní úpravou ŽS 4 (svěrka ŽS4, šroub RS 1, matice M24, podložka Fe6)</t>
  </si>
  <si>
    <t>-1361820473</t>
  </si>
  <si>
    <t>200</t>
  </si>
  <si>
    <t>5958140000</t>
  </si>
  <si>
    <t>Podkladnice žebrová tv. S4</t>
  </si>
  <si>
    <t>-1239265569</t>
  </si>
  <si>
    <t>28+74</t>
  </si>
  <si>
    <t>9</t>
  </si>
  <si>
    <t>5958158005</t>
  </si>
  <si>
    <t>Podložka pryžová pod patu kolejnice S49  183/126/6</t>
  </si>
  <si>
    <t>876609769</t>
  </si>
  <si>
    <t>28+142+216+76</t>
  </si>
  <si>
    <t>10</t>
  </si>
  <si>
    <t>5958140010</t>
  </si>
  <si>
    <t>Podkladnice žebrová tv. S4M</t>
  </si>
  <si>
    <t>-60267173</t>
  </si>
  <si>
    <t>400</t>
  </si>
  <si>
    <t>11</t>
  </si>
  <si>
    <t>5958158070</t>
  </si>
  <si>
    <t>Podložka polyetylenová pod podkladnici 380/160/2 (S4, R4)</t>
  </si>
  <si>
    <t>478524446</t>
  </si>
  <si>
    <t>28+74+216+76</t>
  </si>
  <si>
    <t>12</t>
  </si>
  <si>
    <t>5957101050</t>
  </si>
  <si>
    <t>Kolejnice třídy R260 tv. 49 E1 délky 25,000 m</t>
  </si>
  <si>
    <t>-57229654</t>
  </si>
  <si>
    <t>13</t>
  </si>
  <si>
    <t>5906005010</t>
  </si>
  <si>
    <t>Ruční výměna pražce v KL otevřeném pražec dřevěný příčný nevystrojený</t>
  </si>
  <si>
    <t>1785109040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</si>
  <si>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</si>
  <si>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37+13</t>
  </si>
  <si>
    <t>14</t>
  </si>
  <si>
    <t>5906130325</t>
  </si>
  <si>
    <t>Montáž kolejového roštu v ose koleje pražce betonové vystrojené tvar UIC60, 60E2</t>
  </si>
  <si>
    <t>827368208</t>
  </si>
  <si>
    <t>Montáž kolejového roštu v ose koleje pražce betonové vystrojené tvar UIC60, 60E2. Poznámka: 1. V cenách jsou započteny náklady na manipulaci a montáž KR, u pražců dřevěných nevystrojených i na vrtání pražců. 2. V cenách nejsou obsaženy náklady na dodávku materiálu.</t>
  </si>
  <si>
    <t>0,5</t>
  </si>
  <si>
    <t>5906140015</t>
  </si>
  <si>
    <t>Demontáž kolejového roštu koleje v ose koleje pražce dřevěné tvar UIC60, 60E2</t>
  </si>
  <si>
    <t>1989148997</t>
  </si>
  <si>
    <t>Demontáž kolejového roštu koleje v ose koleje pražce dřevěné tvar UIC60, 60E2.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</si>
  <si>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</t>
  </si>
  <si>
    <t>5907050020</t>
  </si>
  <si>
    <t>Dělení kolejnic řezáním nebo rozbroušením soustavy S49 nebo T</t>
  </si>
  <si>
    <t>1925978209</t>
  </si>
  <si>
    <t>Dělení kolejnic řezáním nebo rozbroušením soustavy S49 nebo T. Poznámka: 1. V cenách jsou započteny náklady na manipulaci, podložení, označení a provedení řezu kolejnice.</t>
  </si>
  <si>
    <t>4+4+28+4</t>
  </si>
  <si>
    <t>17</t>
  </si>
  <si>
    <t>5908005130</t>
  </si>
  <si>
    <t>Oprava kolejnicového styku demontáž spojky tv. S49</t>
  </si>
  <si>
    <t>232737078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</si>
  <si>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</si>
  <si>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</t>
  </si>
  <si>
    <t>18</t>
  </si>
  <si>
    <t>5908005230</t>
  </si>
  <si>
    <t>Oprava kolejnicového styku montáž spojky tv. S49</t>
  </si>
  <si>
    <t>152452056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</si>
  <si>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</si>
  <si>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19</t>
  </si>
  <si>
    <t>5958134075</t>
  </si>
  <si>
    <t>Součásti upevňovací vrtule R1(145)</t>
  </si>
  <si>
    <t>-1322423026</t>
  </si>
  <si>
    <t>296</t>
  </si>
  <si>
    <t>5958134080</t>
  </si>
  <si>
    <t>Součásti upevňovací vrtule R2 (160)</t>
  </si>
  <si>
    <t>-783495146</t>
  </si>
  <si>
    <t>1580</t>
  </si>
  <si>
    <t>5958134040</t>
  </si>
  <si>
    <t>Součásti upevňovací kroužek pružný dvojitý Fe 6</t>
  </si>
  <si>
    <t>1187985725</t>
  </si>
  <si>
    <t>1160</t>
  </si>
  <si>
    <t>22</t>
  </si>
  <si>
    <t>5958131070</t>
  </si>
  <si>
    <t>Součásti upevňovací s antikorozní úpravou kroužek pružný dvojitý Fe 6</t>
  </si>
  <si>
    <t>-1970957947</t>
  </si>
  <si>
    <t>304</t>
  </si>
  <si>
    <t>23</t>
  </si>
  <si>
    <t>5958131050</t>
  </si>
  <si>
    <t>Součásti upevňovací s antikorozní úpravou vrtule R1(145)</t>
  </si>
  <si>
    <t>-156559643</t>
  </si>
  <si>
    <t>24</t>
  </si>
  <si>
    <t>5958128000</t>
  </si>
  <si>
    <t>Komplety Skl 14  (svěrka Skl 14, vrtule R1,podložka Uls7)</t>
  </si>
  <si>
    <t>2083309946</t>
  </si>
  <si>
    <t>580</t>
  </si>
  <si>
    <t>25</t>
  </si>
  <si>
    <t>5909030010</t>
  </si>
  <si>
    <t>Následná úprava GPK koleje směrové a výškové uspořádání pražce dřevěné nebo ocelové</t>
  </si>
  <si>
    <t>2091178844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</si>
  <si>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</si>
  <si>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0,125+0,125</t>
  </si>
  <si>
    <t>26</t>
  </si>
  <si>
    <t>5909031020</t>
  </si>
  <si>
    <t>Úprava GPK koleje směrové a výškové uspořádání pražce betonové</t>
  </si>
  <si>
    <t>-1334675866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</si>
  <si>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</si>
  <si>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0,500+0,500</t>
  </si>
  <si>
    <t>27</t>
  </si>
  <si>
    <t>5909032010</t>
  </si>
  <si>
    <t>Přesná úprava GPK koleje směrové a výškové uspořádání pražce dřevěné nebo ocelové</t>
  </si>
  <si>
    <t>98533490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</si>
  <si>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</si>
  <si>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0,250+0,250</t>
  </si>
  <si>
    <t>28</t>
  </si>
  <si>
    <t>5910020130</t>
  </si>
  <si>
    <t>Svařování kolejnic termitem plný předehřev standardní spára svar jednotlivý tv. S49</t>
  </si>
  <si>
    <t>svar</t>
  </si>
  <si>
    <t>1678193165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</si>
  <si>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</si>
  <si>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40</t>
  </si>
  <si>
    <t>29</t>
  </si>
  <si>
    <t>5910040010</t>
  </si>
  <si>
    <t>Umožnění volné dilatace kolejnice demontáž upevňovadel bez osazení kluzných podložek rozdělení pražců "c"</t>
  </si>
  <si>
    <t>m</t>
  </si>
  <si>
    <t>-2037942936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</si>
  <si>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</si>
  <si>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600</t>
  </si>
  <si>
    <t>30</t>
  </si>
  <si>
    <t>5910040110</t>
  </si>
  <si>
    <t>Umožnění volné dilatace kolejnice montáž upevňovadel bez odstranění kluzných podložek rozdělení pražců "c"</t>
  </si>
  <si>
    <t>1919389103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</si>
  <si>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</si>
  <si>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OST</t>
  </si>
  <si>
    <t>Ostatní</t>
  </si>
  <si>
    <t>31</t>
  </si>
  <si>
    <t>7594305030</t>
  </si>
  <si>
    <t>Montáž součástí počítače náprav kabelového závěru KSL-F pro RSR</t>
  </si>
  <si>
    <t>512</t>
  </si>
  <si>
    <t>2003832141</t>
  </si>
  <si>
    <t>32</t>
  </si>
  <si>
    <t>7594305040</t>
  </si>
  <si>
    <t>Montáž součástí počítače náprav upevňovací kolejnicové čelisti SK 140</t>
  </si>
  <si>
    <t>446560164</t>
  </si>
  <si>
    <t>33</t>
  </si>
  <si>
    <t>7594305055</t>
  </si>
  <si>
    <t>Montáž součástí počítače náprav bloku pro počítače náprav</t>
  </si>
  <si>
    <t>1042264455</t>
  </si>
  <si>
    <t>34</t>
  </si>
  <si>
    <t>7594307030</t>
  </si>
  <si>
    <t>Demontáž součástí počítače náprav kabelového závěru KSL-F pro RSR</t>
  </si>
  <si>
    <t>-116443870</t>
  </si>
  <si>
    <t>35</t>
  </si>
  <si>
    <t>7594307040</t>
  </si>
  <si>
    <t>Demontáž součástí počítače náprav upevňovací kolejnicové čelisti SK 140</t>
  </si>
  <si>
    <t>1179217131</t>
  </si>
  <si>
    <t>36</t>
  </si>
  <si>
    <t>7594307055</t>
  </si>
  <si>
    <t>Demontáž součástí počítače náprav bloku pro počítače náprav</t>
  </si>
  <si>
    <t>-1165000621</t>
  </si>
  <si>
    <t>37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</si>
  <si>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</si>
  <si>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</si>
  <si>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-735539863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</si>
  <si>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</si>
  <si>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38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</si>
  <si>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</si>
  <si>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</si>
  <si>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1798341622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</si>
  <si>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</si>
  <si>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39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</si>
  <si>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</si>
  <si>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</si>
  <si>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1535983749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</si>
  <si>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</si>
  <si>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4,700</t>
  </si>
  <si>
    <t>9902900100</t>
  </si>
  <si>
    <t>Naložení sypanin, drobného kusového materiálu, suti</t>
  </si>
  <si>
    <t>-358312843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</si>
  <si>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</si>
  <si>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85,117+110,25</t>
  </si>
  <si>
    <t>41</t>
  </si>
  <si>
    <t>9903200100</t>
  </si>
  <si>
    <t>Přeprava mechanizace na místo prováděných prací o hmotnosti přes 12 t přes 50 do 100 km</t>
  </si>
  <si>
    <t>592955001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</si>
  <si>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</si>
  <si>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1+1+2</t>
  </si>
  <si>
    <t>42</t>
  </si>
  <si>
    <t>9903200200</t>
  </si>
  <si>
    <t>Přeprava mechanizace na místo prováděných prací o hmotnosti přes 12 t do 200 km</t>
  </si>
  <si>
    <t>1909653304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</si>
  <si>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</si>
  <si>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1+3</t>
  </si>
  <si>
    <t>43</t>
  </si>
  <si>
    <t>9903200400</t>
  </si>
  <si>
    <t>Přeprava mechanizace na místo prováděných prací o hmotnosti přes 12 t do 400 km</t>
  </si>
  <si>
    <t>-827213045</t>
  </si>
  <si>
    <t>Přeprava mechanizace na místo prováděných prací o hmotnosti přes 12 t do 400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</si>
  <si>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44</t>
  </si>
  <si>
    <t>9909000100</t>
  </si>
  <si>
    <t>Poplatek za uložení suti nebo hmot na oficiální skládku</t>
  </si>
  <si>
    <t>717883266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</si>
  <si>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</si>
  <si>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80*1,8</t>
  </si>
  <si>
    <t>45</t>
  </si>
  <si>
    <t>9909000300</t>
  </si>
  <si>
    <t>Poplatek za likvidaci dřevěných kolejnicových podpor</t>
  </si>
  <si>
    <t>-1812415043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</si>
  <si>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</si>
  <si>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1,12+2,96+4</t>
  </si>
  <si>
    <t>46</t>
  </si>
  <si>
    <t>9909000400</t>
  </si>
  <si>
    <t>Poplatek za likvidaci plastových součástí</t>
  </si>
  <si>
    <t>388243147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</si>
  <si>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</si>
  <si>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0,012+1</t>
  </si>
  <si>
    <t>SO 02 - Opravy, údržba a odstraňování závad dle Cenové soustavy ÚRS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</si>
  <si>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</si>
  <si>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</si>
  <si>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</si>
  <si>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</si>
  <si>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</si>
  <si>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</si>
  <si>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</si>
  <si>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</si>
  <si>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</si>
  <si>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</si>
  <si>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765 - Krytina skládaná</t>
  </si>
  <si>
    <t xml:space="preserve">    767 - Konstrukce zámečnické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</si>
  <si>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</si>
  <si>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</si>
  <si>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</si>
  <si>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</si>
  <si>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</si>
  <si>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</si>
  <si>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</si>
  <si>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</si>
  <si>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111151101</t>
  </si>
  <si>
    <t>Odstranění travin z celkové plochy do 100 m2 strojně</t>
  </si>
  <si>
    <t>m2</t>
  </si>
  <si>
    <t>CS ÚRS 2022 02</t>
  </si>
  <si>
    <t>-1373740389</t>
  </si>
  <si>
    <t>Odstranění travin a rákosu strojně travin, při celkové ploše do 100 m2</t>
  </si>
  <si>
    <t>Online PSC</t>
  </si>
  <si>
    <t>https://podminky.urs.cz/item/CS_URS_2022_02/111151101</t>
  </si>
  <si>
    <t>190+10</t>
  </si>
  <si>
    <t>111203201</t>
  </si>
  <si>
    <t>Odstranění křovin a stromů s ponecháním kořenů z plochy do 1000 m2</t>
  </si>
  <si>
    <t>-601822834</t>
  </si>
  <si>
    <t>Odstranění křovin a stromů s ponecháním kořenů průměru kmene do 100 mm, při jakémkoliv sklonu terénu mimo LTM, při celkové ploše do 1 000 m2</t>
  </si>
  <si>
    <t>https://podminky.urs.cz/item/CS_URS_2022_02/111203201</t>
  </si>
  <si>
    <t>780+20+50+100+60+75+20+50+94+46+30+20+30+70+63+156+376</t>
  </si>
  <si>
    <t>112101101</t>
  </si>
  <si>
    <t>Odstranění stromů listnatých průměru kmene přes 100 do 300 mm</t>
  </si>
  <si>
    <t>1523831248</t>
  </si>
  <si>
    <t>Odstranění stromů s odřezáním kmene a s odvětvením listnatých, průměru kmene přes 100 do 300 mm</t>
  </si>
  <si>
    <t>https://podminky.urs.cz/item/CS_URS_2022_02/112101101</t>
  </si>
  <si>
    <t>112151113</t>
  </si>
  <si>
    <t>Směrové kácení stromů s rozřezáním a odvětvením D kmene přes 300 do 400 mm</t>
  </si>
  <si>
    <t>-916273090</t>
  </si>
  <si>
    <t>Pokácení stromu směrové v celku s odřezáním kmene a s odvětvením průměru kmene přes 300 do 400 mm</t>
  </si>
  <si>
    <t>https://podminky.urs.cz/item/CS_URS_2022_02/112151113</t>
  </si>
  <si>
    <t>1+1+1+5</t>
  </si>
  <si>
    <t>112201111</t>
  </si>
  <si>
    <t>Odstranění pařezů D do 0,2 m v rovině a svahu do 1:5 s odklizením do 20 m a zasypáním jámy</t>
  </si>
  <si>
    <t>-1861127442</t>
  </si>
  <si>
    <t>Odstranění pařezu v rovině nebo na svahu do 1:5 o průměru pařezu na řezné ploše do 200 mm</t>
  </si>
  <si>
    <t>https://podminky.urs.cz/item/CS_URS_2022_02/112201111</t>
  </si>
  <si>
    <t>4+4</t>
  </si>
  <si>
    <t>113105113</t>
  </si>
  <si>
    <t>Rozebrání dlažeb z lomového kamene kladených na MC vyspárované MC</t>
  </si>
  <si>
    <t>-1062219856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</si>
  <si>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</si>
  <si>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https://podminky.urs.cz/item/CS_URS_2022_02/113105113</t>
  </si>
  <si>
    <t>3,474+5</t>
  </si>
  <si>
    <t>115001102</t>
  </si>
  <si>
    <t>Převedení vody potrubím DN přes 100 do 150</t>
  </si>
  <si>
    <t>-1447260442</t>
  </si>
  <si>
    <t>Převedení vody potrubím průměru DN přes 100 do 150</t>
  </si>
  <si>
    <t>https://podminky.urs.cz/item/CS_URS_2022_02/115001102</t>
  </si>
  <si>
    <t>23+27</t>
  </si>
  <si>
    <t>121103111</t>
  </si>
  <si>
    <t>Skrývka zemin schopných zúrodnění v rovině a svahu do 1:5</t>
  </si>
  <si>
    <t>-1164925420</t>
  </si>
  <si>
    <t>Skrývka zemin schopných zúrodnění v rovině a ve sklonu do 1:5</t>
  </si>
  <si>
    <t>https://podminky.urs.cz/item/CS_URS_2022_02/121103111</t>
  </si>
  <si>
    <t>5+5</t>
  </si>
  <si>
    <t>122211101</t>
  </si>
  <si>
    <t>Odkopávky a prokopávky v hornině třídy těžitelnosti I, skupiny 3 ručně</t>
  </si>
  <si>
    <t>2004387562</t>
  </si>
  <si>
    <t>Odkopávky a prokopávky ručně zapažené i nezapažené v hornině třídy těžitelnosti I skupiny 3</t>
  </si>
  <si>
    <t>https://podminky.urs.cz/item/CS_URS_2022_02/122211101</t>
  </si>
  <si>
    <t>10+8,88+2,4+4+2+7+10</t>
  </si>
  <si>
    <t>122251104</t>
  </si>
  <si>
    <t>Odkopávky a prokopávky nezapažené v hornině třídy těžitelnosti I skupiny 3 objem do 500 m3 strojně</t>
  </si>
  <si>
    <t>1811196848</t>
  </si>
  <si>
    <t>Odkopávky a prokopávky nezapažené strojně v hornině třídy těžitelnosti I skupiny 3 přes 100 do 500 m3</t>
  </si>
  <si>
    <t>https://podminky.urs.cz/item/CS_URS_2022_02/122251104</t>
  </si>
  <si>
    <t>163,648+60+50</t>
  </si>
  <si>
    <t>122252502</t>
  </si>
  <si>
    <t>Odkopávky a prokopávky nezapažené pro spodní stavbu železnic v hornině třídy těžitelnosti I skupiny 3 objem do 1000 m3 strojně</t>
  </si>
  <si>
    <t>-1521002844</t>
  </si>
  <si>
    <t>Odkopávky a prokopávky nezapažené pro spodní stavbu železnic strojně v hornině třídy těžitelnosti I skupiny 3 přes 100 do 1 000 m3</t>
  </si>
  <si>
    <t>https://podminky.urs.cz/item/CS_URS_2022_02/122252502</t>
  </si>
  <si>
    <t>39,894+50</t>
  </si>
  <si>
    <t>122252508</t>
  </si>
  <si>
    <t>Příplatek k odkopávkám nezapaženým pro spodní stavbu železnic v hornině třídy těžitelnosti I skupiny 3 za ztížení při rekonstrukci</t>
  </si>
  <si>
    <t>-411282270</t>
  </si>
  <si>
    <t>Odkopávky a prokopávky nezapažené pro spodní stavbu železnic strojně v hornině třídy těžitelnosti I skupiny 3 Příplatek k cenám za ztížení při rekonstrukcích</t>
  </si>
  <si>
    <t>https://podminky.urs.cz/item/CS_URS_2022_02/122252508</t>
  </si>
  <si>
    <t>131212502</t>
  </si>
  <si>
    <t>Hloubení jamek pro sloupky, zábradlí, značky objem do 0,5 m3 v nesoudržných horninách třídy těžitelnosti I skupiny 3 ručně</t>
  </si>
  <si>
    <t>-818989250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</si>
  <si>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</si>
  <si>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https://podminky.urs.cz/item/CS_URS_2022_02/131212502</t>
  </si>
  <si>
    <t>1+2</t>
  </si>
  <si>
    <t>131251100</t>
  </si>
  <si>
    <t>Hloubení jam nezapažených v hornině třídy těžitelnosti I skupiny 3 objem do 20 m3 strojně</t>
  </si>
  <si>
    <t>-1772753273</t>
  </si>
  <si>
    <t>Hloubení nezapažených jam a zářezů strojně s urovnáním dna do předepsaného profilu a spádu v hornině třídy těžitelnosti I skupiny 3 do 20 m3</t>
  </si>
  <si>
    <t>https://podminky.urs.cz/item/CS_URS_2022_02/131251100</t>
  </si>
  <si>
    <t>1,008+2</t>
  </si>
  <si>
    <t>131253101</t>
  </si>
  <si>
    <t>Hloubení jam nezapažených v hornině třídy těžitelnosti I skupiny 3 objem do 20 m3 strojně v omezeném prostoru</t>
  </si>
  <si>
    <t>1393852827</t>
  </si>
  <si>
    <t>Hloubení nezapažených jam a zářezů strojně s urovnáním dna do předepsaného profilu a spádu v omezeném prostoru v hornině třídy těžitelnosti I skupiny 3 do 20 m3</t>
  </si>
  <si>
    <t>https://podminky.urs.cz/item/CS_URS_2022_02/131253101</t>
  </si>
  <si>
    <t>19,489</t>
  </si>
  <si>
    <t>162211201</t>
  </si>
  <si>
    <t>Vodorovné přemístění do 10 m nošením výkopku z horniny třídy těžitelnosti I skupiny 1 až 3</t>
  </si>
  <si>
    <t>-524545434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</si>
  <si>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</si>
  <si>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https://podminky.urs.cz/item/CS_URS_2022_02/162211201</t>
  </si>
  <si>
    <t>162211209</t>
  </si>
  <si>
    <t>Příplatek k vodorovnému přemístění nošením za každých dalších 10 m nošení výkopku z horniny třídy těžitelnosti I skupiny 1 až 3</t>
  </si>
  <si>
    <t>280803064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</si>
  <si>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</si>
  <si>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https://podminky.urs.cz/item/CS_URS_2022_02/162211209</t>
  </si>
  <si>
    <t>162751117</t>
  </si>
  <si>
    <t>Vodorovné přemístění přes 9 000 do 10000 m výkopku/sypaniny z horniny třídy těžitelnosti I skupiny 1 až 3</t>
  </si>
  <si>
    <t>-993479320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</si>
  <si>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</si>
  <si>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</si>
  <si>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164,656+59,383+60</t>
  </si>
  <si>
    <t>162751119</t>
  </si>
  <si>
    <t>Příplatek k vodorovnému přemístění výkopku/sypaniny z horniny třídy těžitelnosti I skupiny 1 až 3 ZKD 1000 m přes 10000 m</t>
  </si>
  <si>
    <t>1275075391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</si>
  <si>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</si>
  <si>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</si>
  <si>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329,312+596,830+120</t>
  </si>
  <si>
    <t>167151101</t>
  </si>
  <si>
    <t>Nakládání výkopku z hornin třídy těžitelnosti I skupiny 1 až 3 do 100 m3</t>
  </si>
  <si>
    <t>-323394398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</si>
  <si>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</si>
  <si>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</si>
  <si>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>164,646+60</t>
  </si>
  <si>
    <t>167151111</t>
  </si>
  <si>
    <t>Nakládání výkopku z hornin třídy těžitelnosti I skupiny 1 až 3 přes 100 m3</t>
  </si>
  <si>
    <t>469870144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</si>
  <si>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</si>
  <si>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</si>
  <si>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59,383</t>
  </si>
  <si>
    <t>171111111</t>
  </si>
  <si>
    <t>Hutnění zeminy pro spodní stavbu železnic tl do 20 cm</t>
  </si>
  <si>
    <t>818954117</t>
  </si>
  <si>
    <t>Hutnění zeminy pro spodní stavbu železnic tloušťky vrstvy do 20 cm</t>
  </si>
  <si>
    <t>https://podminky.urs.cz/item/CS_URS_2022_02/171111111</t>
  </si>
  <si>
    <t>491,14+242,6+25,78</t>
  </si>
  <si>
    <t>171112221</t>
  </si>
  <si>
    <t>Uložení sypaniny z hornin nesoudržných sypkých do násypů přes 3 m3 pro spodní stavbu železnic ručně</t>
  </si>
  <si>
    <t>1596863191</t>
  </si>
  <si>
    <t>Uložení sypaniny do násypů pro spodní stavbu železnic ručně s rozprostřením sypaniny ve vrstvách, s hrubým urovnáním a ručním hutněním objemu přes 3 m3, z hornin nesoudržných sypkých</t>
  </si>
  <si>
    <t>https://podminky.urs.cz/item/CS_URS_2022_02/171112221</t>
  </si>
  <si>
    <t>165,915+71,57</t>
  </si>
  <si>
    <t>58344169</t>
  </si>
  <si>
    <t>štěrkodrť frakce 0/32 OTP ČD</t>
  </si>
  <si>
    <t>-1862144101</t>
  </si>
  <si>
    <t>298,647+89,788+128,826+155</t>
  </si>
  <si>
    <t>174111211</t>
  </si>
  <si>
    <t>Zásyp sypaninou se zhutněním do 3 m3 pro spodní stavbu železnic</t>
  </si>
  <si>
    <t>2035245642</t>
  </si>
  <si>
    <t>Zásyp sypaninou pro spodní stavbu železnic objemu do 3 m3 se zhutněním</t>
  </si>
  <si>
    <t>https://podminky.urs.cz/item/CS_URS_2022_02/174111211</t>
  </si>
  <si>
    <t>44,894+20</t>
  </si>
  <si>
    <t>181311103</t>
  </si>
  <si>
    <t>Rozprostření ornice tl vrstvy do 200 mm v rovině nebo ve svahu do 1:5 ručně</t>
  </si>
  <si>
    <t>-1482110107</t>
  </si>
  <si>
    <t>Rozprostření a urovnání ornice v rovině nebo ve svahu sklonu do 1:5 ručně při souvislé ploše, tl. vrstvy do 200 mm</t>
  </si>
  <si>
    <t>https://podminky.urs.cz/item/CS_URS_2022_02/181311103</t>
  </si>
  <si>
    <t>43,95+120</t>
  </si>
  <si>
    <t>181411123</t>
  </si>
  <si>
    <t>Založení lučního trávníku výsevem pl do 1000 m2 ve svahu přes 1:2 do 1:1</t>
  </si>
  <si>
    <t>-1979213822</t>
  </si>
  <si>
    <t>Založení trávníku na půdě předem připravené plochy do 1000 m2 výsevem včetně utažení lučního na svahu přes 1:2 do 1:1</t>
  </si>
  <si>
    <t>https://podminky.urs.cz/item/CS_URS_2022_02/181411123</t>
  </si>
  <si>
    <t>84,4+112,96+120</t>
  </si>
  <si>
    <t>00572474</t>
  </si>
  <si>
    <t>osivo směs travní krajinná-svahová</t>
  </si>
  <si>
    <t>kg</t>
  </si>
  <si>
    <t>-1399470600</t>
  </si>
  <si>
    <t>317,36*0,025</t>
  </si>
  <si>
    <t>181951112</t>
  </si>
  <si>
    <t>Úprava pláně v hornině třídy těžitelnosti I skupiny 1 až 3 se zhutněním strojně</t>
  </si>
  <si>
    <t>1235177609</t>
  </si>
  <si>
    <t>Úprava pláně vyrovnáním výškových rozdílů strojně v hornině třídy těžitelnosti I, skupiny 1 až 3 se zhutněním</t>
  </si>
  <si>
    <t>https://podminky.urs.cz/item/CS_URS_2022_02/181951112</t>
  </si>
  <si>
    <t>76,815+29,8+30</t>
  </si>
  <si>
    <t>182151111</t>
  </si>
  <si>
    <t>Svahování v zářezech v hornině třídy těžitelnosti I skupiny 1 až 3 strojně</t>
  </si>
  <si>
    <t>-1454732379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</si>
  <si>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</si>
  <si>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</si>
  <si>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20,14+77,4+120</t>
  </si>
  <si>
    <t>182251101</t>
  </si>
  <si>
    <t>Svahování násypů strojně</t>
  </si>
  <si>
    <t>494515891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</si>
  <si>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</si>
  <si>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</si>
  <si>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61,74+24,27+120</t>
  </si>
  <si>
    <t>182351023</t>
  </si>
  <si>
    <t>Rozprostření ornice pl do 100 m2 ve svahu přes 1:5 tl vrstvy do 200 mm strojně</t>
  </si>
  <si>
    <t>1676198391</t>
  </si>
  <si>
    <t>Rozprostření a urovnání ornice ve svahu sklonu přes 1:5 strojně při souvislé ploše do 100 m2, tl. vrstvy do 200 mm</t>
  </si>
  <si>
    <t>https://podminky.urs.cz/item/CS_URS_2022_02/182351023</t>
  </si>
  <si>
    <t>92,96+120+120</t>
  </si>
  <si>
    <t>Zakládání</t>
  </si>
  <si>
    <t>271532211</t>
  </si>
  <si>
    <t>Podsyp pod základové konstrukce se zhutněním z hrubého kameniva frakce 32 až 63 mm</t>
  </si>
  <si>
    <t>1465849811</t>
  </si>
  <si>
    <t>Podsyp pod základové konstrukce se zhutněním a urovnáním povrchu z kameniva hrubého, frakce 32 - 63 mm</t>
  </si>
  <si>
    <t>https://podminky.urs.cz/item/CS_URS_2022_02/271532211</t>
  </si>
  <si>
    <t>3,782+12</t>
  </si>
  <si>
    <t>271532212</t>
  </si>
  <si>
    <t>Podsyp pod základové konstrukce se zhutněním z hrubého kameniva frakce 16 až 32 mm</t>
  </si>
  <si>
    <t>-671279088</t>
  </si>
  <si>
    <t>Podsyp pod základové konstrukce se zhutněním a urovnáním povrchu z kameniva hrubého, frakce 16 - 32 mm</t>
  </si>
  <si>
    <t>https://podminky.urs.cz/item/CS_URS_2022_02/271532212</t>
  </si>
  <si>
    <t>8,306+12</t>
  </si>
  <si>
    <t>10364101</t>
  </si>
  <si>
    <t>zemina pro terénní úpravy - ornice</t>
  </si>
  <si>
    <t>-1886800749</t>
  </si>
  <si>
    <t>20,916+10</t>
  </si>
  <si>
    <t>273321191</t>
  </si>
  <si>
    <t>Příplatek k základovým deskám mostních konstrukcí ze ŽB za betonáž malého rozsahu do 25 m3</t>
  </si>
  <si>
    <t>1315995810</t>
  </si>
  <si>
    <t>Základové konstrukce z betonu železového Příplatek k cenám za betonáž malého rozsahu do 25 m3</t>
  </si>
  <si>
    <t>https://podminky.urs.cz/item/CS_URS_2022_02/273321191</t>
  </si>
  <si>
    <t>3,574+2,34+15</t>
  </si>
  <si>
    <t>273322511</t>
  </si>
  <si>
    <t>Základové desky ze ŽB se zvýšenými nároky na prostředí tř. C 25/30</t>
  </si>
  <si>
    <t>-843211509</t>
  </si>
  <si>
    <t>Základy z betonu železového (bez výztuže) desky z betonu se zvýšenými nároky na prostředí tř. C 25/30</t>
  </si>
  <si>
    <t>https://podminky.urs.cz/item/CS_URS_2022_02/273322511</t>
  </si>
  <si>
    <t>273356021</t>
  </si>
  <si>
    <t>Bednění základových desek ploch rovinných zřízení</t>
  </si>
  <si>
    <t>-977638929</t>
  </si>
  <si>
    <t>Bednění základů z betonu prostého nebo železového desek pro plochy rovinné zřízení</t>
  </si>
  <si>
    <t>https://podminky.urs.cz/item/CS_URS_2022_02/273356021</t>
  </si>
  <si>
    <t>6,836+4,02+15</t>
  </si>
  <si>
    <t>273356022</t>
  </si>
  <si>
    <t>Bednění základových desek ploch rovinných odstranění</t>
  </si>
  <si>
    <t>-2013371915</t>
  </si>
  <si>
    <t>Bednění základů z betonu prostého nebo železového desek pro plochy rovinné odstranění</t>
  </si>
  <si>
    <t>https://podminky.urs.cz/item/CS_URS_2022_02/273356022</t>
  </si>
  <si>
    <t>273361412</t>
  </si>
  <si>
    <t>Výztuž základových desek ze svařovaných sítí přes 3,5 do 6 kg/m2</t>
  </si>
  <si>
    <t>-1974923129</t>
  </si>
  <si>
    <t>Výztuž základových konstrukcí desek ze svařovaných sítí, hmotnosti přes 3,5 do 6 kg/m2</t>
  </si>
  <si>
    <t>https://podminky.urs.cz/item/CS_URS_2022_02/273361412</t>
  </si>
  <si>
    <t>0,112+0,5</t>
  </si>
  <si>
    <t>273362021</t>
  </si>
  <si>
    <t>Výztuž základových desek svařovanými sítěmi Kari</t>
  </si>
  <si>
    <t>-1069091009</t>
  </si>
  <si>
    <t>Výztuž základů desek ze svařovaných sítí z drátů typu KARI</t>
  </si>
  <si>
    <t>https://podminky.urs.cz/item/CS_URS_2022_02/273362021</t>
  </si>
  <si>
    <t>0,179+0,5</t>
  </si>
  <si>
    <t>274321117</t>
  </si>
  <si>
    <t>Základové pasy, prahy, věnce a ostruhy mostních konstrukcí ze ŽB C 25/30</t>
  </si>
  <si>
    <t>1604662573</t>
  </si>
  <si>
    <t>Základové konstrukce z betonu železového pásy, prahy, věnce a ostruhy ve výkopu nebo na hlavách pilot C 25/30</t>
  </si>
  <si>
    <t>https://podminky.urs.cz/item/CS_URS_2022_02/274321117</t>
  </si>
  <si>
    <t>6,315+4,198+15</t>
  </si>
  <si>
    <t>274321191</t>
  </si>
  <si>
    <t>Příplatek k základovým pasům, prahům a věncům mostních konstrukcí ze ŽB za betonáž malého rozsahu do 25 m3</t>
  </si>
  <si>
    <t>460478585</t>
  </si>
  <si>
    <t>https://podminky.urs.cz/item/CS_URS_2022_02/274321191</t>
  </si>
  <si>
    <t>4,198+6,315+15</t>
  </si>
  <si>
    <t>274354111</t>
  </si>
  <si>
    <t>Bednění základových pasů - zřízení</t>
  </si>
  <si>
    <t>-1422077688</t>
  </si>
  <si>
    <t>Bednění základových konstrukcí pasů, prahů, věnců a ostruh zřízení</t>
  </si>
  <si>
    <t>https://podminky.urs.cz/item/CS_URS_2022_02/274354111</t>
  </si>
  <si>
    <t>22,211+17,368+50</t>
  </si>
  <si>
    <t>274354211</t>
  </si>
  <si>
    <t>Bednění základových pasů - odstranění</t>
  </si>
  <si>
    <t>1111686476</t>
  </si>
  <si>
    <t>Bednění základových konstrukcí pasů, prahů, věnců a ostruh odstranění bednění</t>
  </si>
  <si>
    <t>https://podminky.urs.cz/item/CS_URS_2022_02/274354211</t>
  </si>
  <si>
    <t>275326231</t>
  </si>
  <si>
    <t>Základové patky ze ŽB pro prostředí s mrazovými cykly tř. C 25/30</t>
  </si>
  <si>
    <t>-1211988251</t>
  </si>
  <si>
    <t>Základy z betonu železového patky z betonu pro prostředí s mrazovými cykly tř. C 25/30</t>
  </si>
  <si>
    <t>https://podminky.urs.cz/item/CS_URS_2022_02/275326231</t>
  </si>
  <si>
    <t>0,02+1,2</t>
  </si>
  <si>
    <t>Svislé a kompletní konstrukce</t>
  </si>
  <si>
    <t>47</t>
  </si>
  <si>
    <t>311272111</t>
  </si>
  <si>
    <t>Zdivo z pórobetonových tvárnic hladkých do P2 do 450 kg/m3 na tenkovrstvou maltu tl 250 mm</t>
  </si>
  <si>
    <t>-1314593656</t>
  </si>
  <si>
    <t>Zdivo z pórobetonových tvárnic na tenké maltové lože, tl. zdiva 250 mm pevnost tvárnic do P2, objemová hmotnost do 450 kg/m3 hladkých</t>
  </si>
  <si>
    <t>https://podminky.urs.cz/item/CS_URS_2022_02/311272111</t>
  </si>
  <si>
    <t>48</t>
  </si>
  <si>
    <t>317221111</t>
  </si>
  <si>
    <t>Osazení kamenných římsových desek do maltového lože</t>
  </si>
  <si>
    <t>122041247</t>
  </si>
  <si>
    <t>https://podminky.urs.cz/item/CS_URS_2022_02/317221111</t>
  </si>
  <si>
    <t>49</t>
  </si>
  <si>
    <t>317321118</t>
  </si>
  <si>
    <t>Mostní římsy ze ŽB C 30/37</t>
  </si>
  <si>
    <t>793145789</t>
  </si>
  <si>
    <t>Římsy ze železového betonu C 30/37</t>
  </si>
  <si>
    <t>https://podminky.urs.cz/item/CS_URS_2022_02/317321118</t>
  </si>
  <si>
    <t>1,05+0,6+10</t>
  </si>
  <si>
    <t>50</t>
  </si>
  <si>
    <t>317321191</t>
  </si>
  <si>
    <t>Příplatek k mostním římsám ze ŽB za betonáž malého rozsahu do 25 m3</t>
  </si>
  <si>
    <t>181037503</t>
  </si>
  <si>
    <t>Římsy ze železového betonu Příplatek k cenám za betonáž malého rozsahu do 25 m3</t>
  </si>
  <si>
    <t>https://podminky.urs.cz/item/CS_URS_2022_02/317321191</t>
  </si>
  <si>
    <t>1,05+10+0,6</t>
  </si>
  <si>
    <t>51</t>
  </si>
  <si>
    <t>317353121</t>
  </si>
  <si>
    <t>Bednění mostních říms všech tvarů - zřízení</t>
  </si>
  <si>
    <t>513983817</t>
  </si>
  <si>
    <t>Bednění mostní římsy zřízení všech tvarů</t>
  </si>
  <si>
    <t>https://podminky.urs.cz/item/CS_URS_2022_02/317353121</t>
  </si>
  <si>
    <t>4,8+6+1,815+25</t>
  </si>
  <si>
    <t>52</t>
  </si>
  <si>
    <t>317353221</t>
  </si>
  <si>
    <t>Bednění mostních říms všech tvarů - odstranění</t>
  </si>
  <si>
    <t>-650830407</t>
  </si>
  <si>
    <t>Bednění mostní římsy odstranění všech tvarů</t>
  </si>
  <si>
    <t>https://podminky.urs.cz/item/CS_URS_2022_02/317353221</t>
  </si>
  <si>
    <t>53</t>
  </si>
  <si>
    <t>317361116</t>
  </si>
  <si>
    <t>Výztuž mostních říms z betonářské oceli 10 505</t>
  </si>
  <si>
    <t>1007429635</t>
  </si>
  <si>
    <t>Výztuž mostních železobetonových říms z betonářské oceli 10 505 (R) nebo BSt 500</t>
  </si>
  <si>
    <t>https://podminky.urs.cz/item/CS_URS_2022_02/317361116</t>
  </si>
  <si>
    <t>0,104+1</t>
  </si>
  <si>
    <t>54</t>
  </si>
  <si>
    <t>320101112</t>
  </si>
  <si>
    <t>Osazení betonových a železobetonových prefabrikátů hmotnosti přes 1000 do 5000 kg</t>
  </si>
  <si>
    <t>1438575456</t>
  </si>
  <si>
    <t>Osazení betonových a železobetonových prefabrikátů hmotnosti jednotlivě přes 1 000 do 5 000 kg</t>
  </si>
  <si>
    <t>https://podminky.urs.cz/item/CS_URS_2022_02/320101112</t>
  </si>
  <si>
    <t>6,798+3,288+6</t>
  </si>
  <si>
    <t>55</t>
  </si>
  <si>
    <t>334323218</t>
  </si>
  <si>
    <t>Mostní křídla a závěrné zídky ze ŽB C 30/37</t>
  </si>
  <si>
    <t>-2033560878</t>
  </si>
  <si>
    <t>Mostní křídla a závěrné zídky z betonu železového C 30/37</t>
  </si>
  <si>
    <t>https://podminky.urs.cz/item/CS_URS_2022_02/334323218</t>
  </si>
  <si>
    <t>5,768+5</t>
  </si>
  <si>
    <t>56</t>
  </si>
  <si>
    <t>334323291</t>
  </si>
  <si>
    <t>Příplatek k mostním křídlům a závěrným zídkám ze ŽB za betonáž malého rozsahu do 25 m3</t>
  </si>
  <si>
    <t>-1822586222</t>
  </si>
  <si>
    <t>Mostní křídla a závěrné zídky z betonu Příplatek k cenám za práce malého rozsahu do 25 m3</t>
  </si>
  <si>
    <t>https://podminky.urs.cz/item/CS_URS_2022_02/334323291</t>
  </si>
  <si>
    <t>57</t>
  </si>
  <si>
    <t>334352111</t>
  </si>
  <si>
    <t>Bednění mostních křídel a závěrných zídek ze systémového bednění s výplní z překližek - zřízení</t>
  </si>
  <si>
    <t>366877984</t>
  </si>
  <si>
    <t>Bednění mostních křídel a závěrných zídek ze systémového bednění zřízení z překližek</t>
  </si>
  <si>
    <t>https://podminky.urs.cz/item/CS_URS_2022_02/334352111</t>
  </si>
  <si>
    <t>32,136+30</t>
  </si>
  <si>
    <t>58</t>
  </si>
  <si>
    <t>334352211</t>
  </si>
  <si>
    <t>Bednění mostních křídel a závěrných zídek ze systémového bednění s výplní z překližek - odstranění</t>
  </si>
  <si>
    <t>-1969083</t>
  </si>
  <si>
    <t>Bednění mostních křídel a závěrných zídek ze systémového bednění odstranění z překližek</t>
  </si>
  <si>
    <t>https://podminky.urs.cz/item/CS_URS_2022_02/334352211</t>
  </si>
  <si>
    <t>59</t>
  </si>
  <si>
    <t>334361226</t>
  </si>
  <si>
    <t>Výztuž křídel, závěrných zdí z betonářské oceli 10 505</t>
  </si>
  <si>
    <t>-219305155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</si>
  <si>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</si>
  <si>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https://podminky.urs.cz/item/CS_URS_2022_02/334361226</t>
  </si>
  <si>
    <t>0,836+0,5</t>
  </si>
  <si>
    <t>348185121</t>
  </si>
  <si>
    <t>Výroba mostního zábradlí dočasného ze dřeva měkkého hoblovaného s dvojmadlem</t>
  </si>
  <si>
    <t>-1862152470</t>
  </si>
  <si>
    <t>Zábradlí mostní ze dřeva měkkého hoblovaného výšky do 1,1 m, osová vzdálenost sloupků do 2 m dočasné s dvojmadlem výroba</t>
  </si>
  <si>
    <t>https://podminky.urs.cz/item/CS_URS_2022_02/348185121</t>
  </si>
  <si>
    <t>2+18</t>
  </si>
  <si>
    <t>61</t>
  </si>
  <si>
    <t>348185131</t>
  </si>
  <si>
    <t>Montáž mostního zábradlí dočasného ze dřeva měkkého hoblovaného s dvojmadlem</t>
  </si>
  <si>
    <t>-1732845299</t>
  </si>
  <si>
    <t>Zábradlí mostní ze dřeva měkkého hoblovaného výšky do 1,1 m, osová vzdálenost sloupků do 2 m dočasné s dvojmadlem montáž</t>
  </si>
  <si>
    <t>https://podminky.urs.cz/item/CS_URS_2022_02/348185131</t>
  </si>
  <si>
    <t>Vodorovné konstrukce</t>
  </si>
  <si>
    <t>62</t>
  </si>
  <si>
    <t>421941221</t>
  </si>
  <si>
    <t>Výroba podlahy z plechů bez výztuh opravě mostu</t>
  </si>
  <si>
    <t>1595140392</t>
  </si>
  <si>
    <t>Oprava podlah z plechů výroba bez výztuh</t>
  </si>
  <si>
    <t>https://podminky.urs.cz/item/CS_URS_2022_02/421941221</t>
  </si>
  <si>
    <t>45,25+55</t>
  </si>
  <si>
    <t>63</t>
  </si>
  <si>
    <t>13611309</t>
  </si>
  <si>
    <t>plech ocelový černý žebrovaný S235JR slza tl 6mm tabule</t>
  </si>
  <si>
    <t>-1093592558</t>
  </si>
  <si>
    <t>2,378+2,5</t>
  </si>
  <si>
    <t>64</t>
  </si>
  <si>
    <t>421941311</t>
  </si>
  <si>
    <t>Montáž podlahy z plechů s výztuhami při opravě mostu</t>
  </si>
  <si>
    <t>-553668114</t>
  </si>
  <si>
    <t>Oprava podlah z plechů montáž s výztuhami</t>
  </si>
  <si>
    <t>https://podminky.urs.cz/item/CS_URS_2022_02/421941311</t>
  </si>
  <si>
    <t>39,96+148,292+122</t>
  </si>
  <si>
    <t>65</t>
  </si>
  <si>
    <t>421941512</t>
  </si>
  <si>
    <t>Demontáž podlahových plechů s výztuhami na mostech</t>
  </si>
  <si>
    <t>-1100522423</t>
  </si>
  <si>
    <t>Demontáž podlahových plechů s výztuhami</t>
  </si>
  <si>
    <t>https://podminky.urs.cz/item/CS_URS_2022_02/421941512</t>
  </si>
  <si>
    <t>66</t>
  </si>
  <si>
    <t>421953311</t>
  </si>
  <si>
    <t>Dřevěné mostní podlahy trvalé z fošen a hranolů - výroba</t>
  </si>
  <si>
    <t>-1878414229</t>
  </si>
  <si>
    <t>Dřevěné mostní podlahy z fošen a hranolů trvalé výroba</t>
  </si>
  <si>
    <t>https://podminky.urs.cz/item/CS_URS_2022_02/421953311</t>
  </si>
  <si>
    <t>17+9,504+24</t>
  </si>
  <si>
    <t>67</t>
  </si>
  <si>
    <t>421953321</t>
  </si>
  <si>
    <t>Dřevěné mostní podlahy trvalé z fošen a hranolů - montáž</t>
  </si>
  <si>
    <t>-216835604</t>
  </si>
  <si>
    <t>Dřevěné mostní podlahy z fošen a hranolů trvalé montáž</t>
  </si>
  <si>
    <t>https://podminky.urs.cz/item/CS_URS_2022_02/421953321</t>
  </si>
  <si>
    <t>68</t>
  </si>
  <si>
    <t>429172111</t>
  </si>
  <si>
    <t>Výroba ocelových prvků pro opravu mostů šroubovaných nebo svařovaných do 100 kg</t>
  </si>
  <si>
    <t>-11742781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</si>
  <si>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</si>
  <si>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https://podminky.urs.cz/item/CS_URS_2022_02/429172111</t>
  </si>
  <si>
    <t>194+741+350</t>
  </si>
  <si>
    <t>69</t>
  </si>
  <si>
    <t>429172211</t>
  </si>
  <si>
    <t>Montáž ocelových prvků pro opravu mostů šroubovaných nebo svařovaných do 100 kg</t>
  </si>
  <si>
    <t>-363529044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</si>
  <si>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</si>
  <si>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https://podminky.urs.cz/item/CS_URS_2022_02/429172211</t>
  </si>
  <si>
    <t>70</t>
  </si>
  <si>
    <t>ZNT.0001206.URS</t>
  </si>
  <si>
    <t>deska polykarbonátová MAKROLON komůrková 2/10 - 10 čirá</t>
  </si>
  <si>
    <t>2135007098</t>
  </si>
  <si>
    <t>78</t>
  </si>
  <si>
    <t>71</t>
  </si>
  <si>
    <t>28318581</t>
  </si>
  <si>
    <t>lišta krycí spodní Al na polykarbonátové komůrkové desky</t>
  </si>
  <si>
    <t>830729519</t>
  </si>
  <si>
    <t>120</t>
  </si>
  <si>
    <t>72</t>
  </si>
  <si>
    <t>28318673</t>
  </si>
  <si>
    <t>těsnění pryžové nasouvací krycích lišt polykarbonátových komůrkových desek</t>
  </si>
  <si>
    <t>235650481</t>
  </si>
  <si>
    <t>73</t>
  </si>
  <si>
    <t>429173112</t>
  </si>
  <si>
    <t>Přizvednutí a spuštění kcí hmotnosti přes 10 do 50 t</t>
  </si>
  <si>
    <t>274978521</t>
  </si>
  <si>
    <t>Přizvednutí a spuštění konstrukcí hmotnosti přes 10 do 50 t</t>
  </si>
  <si>
    <t>https://podminky.urs.cz/item/CS_URS_2022_02/429173112</t>
  </si>
  <si>
    <t>144+178+180</t>
  </si>
  <si>
    <t>74</t>
  </si>
  <si>
    <t>451315117</t>
  </si>
  <si>
    <t>Podkladní nebo výplňová vrstva z betonu C 25/30 tl do 100 mm</t>
  </si>
  <si>
    <t>930123108</t>
  </si>
  <si>
    <t>Podkladní a výplňové vrstvy z betonu prostého tloušťky do 100 mm, z betonu C 25/30</t>
  </si>
  <si>
    <t>https://podminky.urs.cz/item/CS_URS_2022_02/451315117</t>
  </si>
  <si>
    <t>42,25+40</t>
  </si>
  <si>
    <t>75</t>
  </si>
  <si>
    <t>451315136</t>
  </si>
  <si>
    <t>Podkladní nebo výplňová vrstva z betonu C 20/25 tl do 200 mm</t>
  </si>
  <si>
    <t>-311885749</t>
  </si>
  <si>
    <t>Podkladní a výplňové vrstvy z betonu prostého tloušťky do 200 mm, z betonu C 20/25</t>
  </si>
  <si>
    <t>https://podminky.urs.cz/item/CS_URS_2022_02/451315136</t>
  </si>
  <si>
    <t>29,536+40</t>
  </si>
  <si>
    <t>76</t>
  </si>
  <si>
    <t>451577121</t>
  </si>
  <si>
    <t>Podkladní a výplňová vrstva z kameniva drceného tl do 200 mm</t>
  </si>
  <si>
    <t>1374189395</t>
  </si>
  <si>
    <t>Podkladní a výplňová vrstva z kameniva tloušťky do 200 mm z kameniva drceného</t>
  </si>
  <si>
    <t>https://podminky.urs.cz/item/CS_URS_2022_02/451577121</t>
  </si>
  <si>
    <t>42,25</t>
  </si>
  <si>
    <t>77</t>
  </si>
  <si>
    <t>458311121</t>
  </si>
  <si>
    <t>Výplňové klíny za opěrou z betonu prostého C 12/15 hutněného po vrstvách</t>
  </si>
  <si>
    <t>-1367844443</t>
  </si>
  <si>
    <t>Výplňové klíny a filtrační vrstvy za opěrou z betonu hutněného po vrstvách výplňového prostého</t>
  </si>
  <si>
    <t>https://podminky.urs.cz/item/CS_URS_2022_02/458311121</t>
  </si>
  <si>
    <t>1,46+10</t>
  </si>
  <si>
    <t>465513127</t>
  </si>
  <si>
    <t>Dlažba z lomového kamene na cementovou maltu s vyspárováním tl 200 mm</t>
  </si>
  <si>
    <t>-1869220191</t>
  </si>
  <si>
    <t>Dlažba z lomového kamene lomařsky upraveného na cementovou maltu, s vyspárováním cementovou maltou, tl. kamene 200 mm</t>
  </si>
  <si>
    <t>https://podminky.urs.cz/item/CS_URS_2022_02/465513127</t>
  </si>
  <si>
    <t>79</t>
  </si>
  <si>
    <t>465513156</t>
  </si>
  <si>
    <t>Dlažba svahu u opěr z upraveného lomového žulového kamene tl 200 mm do lože C 25/30 pl do 10 m2</t>
  </si>
  <si>
    <t>-1714291043</t>
  </si>
  <si>
    <t>Dlažba svahu u mostních opěr z upraveného lomového žulového kamene s vyspárováním maltou MC 25, šíře spáry 15 mm do betonového lože C 25/30 tloušťky 200 mm, plochy do 10 m2</t>
  </si>
  <si>
    <t>https://podminky.urs.cz/item/CS_URS_2022_02/465513156</t>
  </si>
  <si>
    <t>6+12,036+1+2+6+4+6+40</t>
  </si>
  <si>
    <t>80</t>
  </si>
  <si>
    <t>521271921</t>
  </si>
  <si>
    <t>Dotažení mostnicového šroubu po dosednutí vlivem provozu</t>
  </si>
  <si>
    <t>627527161</t>
  </si>
  <si>
    <t>Údržba mostnicových šroubů dotažení po dosednutí vlivem provozu</t>
  </si>
  <si>
    <t>https://podminky.urs.cz/item/CS_URS_2022_02/521271921</t>
  </si>
  <si>
    <t>72+216+400+122</t>
  </si>
  <si>
    <t>81</t>
  </si>
  <si>
    <t>521272215</t>
  </si>
  <si>
    <t>Demontáž mostnic s odsunem hmot mimo objekt mostu</t>
  </si>
  <si>
    <t>-1647854811</t>
  </si>
  <si>
    <t>Demontáž mostnic s odsunem hmot mimo objekt mostu se zřízením pomocné montážní lávky</t>
  </si>
  <si>
    <t>https://podminky.urs.cz/item/CS_URS_2022_02/521272215</t>
  </si>
  <si>
    <t>38+104+68</t>
  </si>
  <si>
    <t>82</t>
  </si>
  <si>
    <t>521273111</t>
  </si>
  <si>
    <t>Výroba dřevěných mostnic železničního mostu v přímé, v oblouku nebo přechodnici bez převýšení</t>
  </si>
  <si>
    <t>-1424472895</t>
  </si>
  <si>
    <t>Mostnice na železničních mostech z tvrdého dřeva s plošným uložením výroba bez převýšení v přímé, v oblouku nebo přechodnici</t>
  </si>
  <si>
    <t>https://podminky.urs.cz/item/CS_URS_2022_02/521273111</t>
  </si>
  <si>
    <t>38+14+104+84</t>
  </si>
  <si>
    <t>83</t>
  </si>
  <si>
    <t>521273221</t>
  </si>
  <si>
    <t>Montáž dřevěných mostnic železničního mostu s převýšením bez klínu</t>
  </si>
  <si>
    <t>662974781</t>
  </si>
  <si>
    <t>Mostnice na železničních mostech z tvrdého dřeva s plošným uložením montáž s převýšením bez klínu</t>
  </si>
  <si>
    <t>https://podminky.urs.cz/item/CS_URS_2022_02/521273221</t>
  </si>
  <si>
    <t>38+104+14+84</t>
  </si>
  <si>
    <t>84</t>
  </si>
  <si>
    <t>60815350</t>
  </si>
  <si>
    <t>mostnice dřevěná impregnovaná olejem DB 240x240mm dl 2,5m</t>
  </si>
  <si>
    <t>-2096062161</t>
  </si>
  <si>
    <t>6,615+16,184+1,89+12</t>
  </si>
  <si>
    <t>85</t>
  </si>
  <si>
    <t>31198004</t>
  </si>
  <si>
    <t>šroub mostnicový ČSN 02 1352 20x300mm</t>
  </si>
  <si>
    <t>100 kus</t>
  </si>
  <si>
    <t>1567336818</t>
  </si>
  <si>
    <t>2,08+0,3+1</t>
  </si>
  <si>
    <t>86</t>
  </si>
  <si>
    <t>521281111</t>
  </si>
  <si>
    <t>Výroba pozednic železničního mostu z tvrdého dřeva</t>
  </si>
  <si>
    <t>197214379</t>
  </si>
  <si>
    <t>Pozednice na železničních mostech z tvrdého dřeva s plošným uložením výroba</t>
  </si>
  <si>
    <t>https://podminky.urs.cz/item/CS_URS_2022_02/521281111</t>
  </si>
  <si>
    <t>4+2+12</t>
  </si>
  <si>
    <t>87</t>
  </si>
  <si>
    <t>521281211</t>
  </si>
  <si>
    <t>Montáž pozednic železničního mostu z tvrdého dřeva</t>
  </si>
  <si>
    <t>1067122173</t>
  </si>
  <si>
    <t>Pozednice na železničních mostech z tvrdého dřeva s plošným uložením montáž</t>
  </si>
  <si>
    <t>https://podminky.urs.cz/item/CS_URS_2022_02/521281211</t>
  </si>
  <si>
    <t>88</t>
  </si>
  <si>
    <t>521283221</t>
  </si>
  <si>
    <t>Demontáž pozednic včetně odstranění štěrkového podsypu</t>
  </si>
  <si>
    <t>1815661190</t>
  </si>
  <si>
    <t>Demontáž pozednic s odstraněním štěrku</t>
  </si>
  <si>
    <t>https://podminky.urs.cz/item/CS_URS_2022_02/521283221</t>
  </si>
  <si>
    <t>89</t>
  </si>
  <si>
    <t>521371511</t>
  </si>
  <si>
    <t>Montáž kolejnic na mostech s mostnicemi soustavy S49</t>
  </si>
  <si>
    <t>1117757262</t>
  </si>
  <si>
    <t>https://podminky.urs.cz/item/CS_URS_2022_02/521371511</t>
  </si>
  <si>
    <t>110+90+200</t>
  </si>
  <si>
    <t>90</t>
  </si>
  <si>
    <t>525121111</t>
  </si>
  <si>
    <t>Demontáž koleje na pražcích dřevěných soustavy R65 rozdělení c</t>
  </si>
  <si>
    <t>-1678386482</t>
  </si>
  <si>
    <t>https://podminky.urs.cz/item/CS_URS_2022_02/525121111</t>
  </si>
  <si>
    <t>110+45+155</t>
  </si>
  <si>
    <t>Úpravy povrchů, podlahy a osazování výplní</t>
  </si>
  <si>
    <t>91</t>
  </si>
  <si>
    <t>613323111</t>
  </si>
  <si>
    <t>Vápenocementová omítka hladkých vnitřních pilířů nebo sloupů tl do 5 mm nanášená ručně</t>
  </si>
  <si>
    <t>-445400597</t>
  </si>
  <si>
    <t>Omítka vápenocementová vnitřních ploch hladkých nanášená ručně jednovrstvá hladká, na neomítnutý bezesparý podklad, tloušťky do 5 mm pilířů nebo sloupů</t>
  </si>
  <si>
    <t>https://podminky.urs.cz/item/CS_URS_2022_02/613323111</t>
  </si>
  <si>
    <t>2,6+24</t>
  </si>
  <si>
    <t>92</t>
  </si>
  <si>
    <t>628611151</t>
  </si>
  <si>
    <t>Nátěr betonu mostu akrylátový 1x pružný ochranný + 1x vrchní OS-DII</t>
  </si>
  <si>
    <t>757524957</t>
  </si>
  <si>
    <t>Nátěr mostních betonových konstrukcí akrylátový na siloxanové a plasticko-elastické bázi 1x ochranný pružný +1x vrchní OS-D II (OS 5a)</t>
  </si>
  <si>
    <t>https://podminky.urs.cz/item/CS_URS_2022_02/628611151</t>
  </si>
  <si>
    <t>435+255</t>
  </si>
  <si>
    <t>93</t>
  </si>
  <si>
    <t>628613111</t>
  </si>
  <si>
    <t>Oprava nátěru částí OK mostů včetně očištění 2x základní 2xvrchní syntetický nátěr do 50 m2</t>
  </si>
  <si>
    <t>-2010951555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</si>
  <si>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</si>
  <si>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https://podminky.urs.cz/item/CS_URS_2022_02/628613111</t>
  </si>
  <si>
    <t>3,3+2,6+11,1</t>
  </si>
  <si>
    <t>94</t>
  </si>
  <si>
    <t>628613222</t>
  </si>
  <si>
    <t>Protikorozní ochrana OK mostu II.tř.- základní a podkladní epoxidový, vrchní PU nátěr bez metalizace</t>
  </si>
  <si>
    <t>1773227481</t>
  </si>
  <si>
    <t>Protikorozní ochrana ocelových mostních konstrukcí včetně otryskání povrchu základní a podkladní epoxidový a vrchní polyuretanový nátěr bez metalizace II. třídy</t>
  </si>
  <si>
    <t>https://podminky.urs.cz/item/CS_URS_2022_02/628613222</t>
  </si>
  <si>
    <t>21,56+23,4+44</t>
  </si>
  <si>
    <t>95</t>
  </si>
  <si>
    <t>628613223</t>
  </si>
  <si>
    <t>Protikorozní ochrana OK mostu III.tř.-základní a podkladní epoxidový, vrchní PU nátěr bez metalizace</t>
  </si>
  <si>
    <t>-362348182</t>
  </si>
  <si>
    <t>Protikorozní ochrana ocelových mostních konstrukcí včetně otryskání povrchu základní a podkladní epoxidový a vrchní polyuretanový nátěr bez metalizace III. třídy</t>
  </si>
  <si>
    <t>https://podminky.urs.cz/item/CS_URS_2022_02/628613223</t>
  </si>
  <si>
    <t>91+44</t>
  </si>
  <si>
    <t>96</t>
  </si>
  <si>
    <t>628613511</t>
  </si>
  <si>
    <t>Ochranný nátěr OK mostů - základní a podkladní epoxidový, vrchní PU, tl. min 280 µm</t>
  </si>
  <si>
    <t>-1527738362</t>
  </si>
  <si>
    <t>Ochranný nátěrový systém ocelových konstrukcí mostů základní a podkladní epoxidový, vrchní polyuretanový tl. min 280 µm</t>
  </si>
  <si>
    <t>https://podminky.urs.cz/item/CS_URS_2022_02/628613511</t>
  </si>
  <si>
    <t>2+10</t>
  </si>
  <si>
    <t>97</t>
  </si>
  <si>
    <t>628613611</t>
  </si>
  <si>
    <t>Žárové zinkování ponorem dílů ocelových konstrukcí mostů hmotnosti do 100 kg</t>
  </si>
  <si>
    <t>-510803393</t>
  </si>
  <si>
    <t>Žárové zinkování ponorem dílů ocelových konstrukcí mostů hmotnosti dílců do 100 kg</t>
  </si>
  <si>
    <t>https://podminky.urs.cz/item/CS_URS_2022_02/628613611</t>
  </si>
  <si>
    <t>741+750</t>
  </si>
  <si>
    <t>98</t>
  </si>
  <si>
    <t>629992111</t>
  </si>
  <si>
    <t>Zatmelení spar mezi mostními prefabrikáty š do 10 mm PUR tmelem včetně výplně PUR pěnou</t>
  </si>
  <si>
    <t>791298278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</si>
  <si>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</si>
  <si>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https://podminky.urs.cz/item/CS_URS_2022_02/629992111</t>
  </si>
  <si>
    <t>16+9,5+25,5</t>
  </si>
  <si>
    <t>99</t>
  </si>
  <si>
    <t>58381189</t>
  </si>
  <si>
    <t>deska obkladová travertin povrch vibrovaný hrany řezané vibrované tl 12mm do 0,24m2</t>
  </si>
  <si>
    <t>1977608997</t>
  </si>
  <si>
    <t>629992112</t>
  </si>
  <si>
    <t>Zatmelení spar mezi mostními prefabrikáty š do 20 mm PUR tmelem včetně výplně PUR pěnou</t>
  </si>
  <si>
    <t>-902779762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</si>
  <si>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</si>
  <si>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https://podminky.urs.cz/item/CS_URS_2022_02/629992112</t>
  </si>
  <si>
    <t>7,5+7,5</t>
  </si>
  <si>
    <t>Ostatní konstrukce a práce, bourání</t>
  </si>
  <si>
    <t>101</t>
  </si>
  <si>
    <t>911121211</t>
  </si>
  <si>
    <t>Výroba ocelového zábradli při opravách mostů</t>
  </si>
  <si>
    <t>-715512043</t>
  </si>
  <si>
    <t>Oprava ocelového zábradlí svařovaného nebo šroubovaného výroba</t>
  </si>
  <si>
    <t>https://podminky.urs.cz/item/CS_URS_2022_02/911121211</t>
  </si>
  <si>
    <t>19,6+41,4</t>
  </si>
  <si>
    <t>102</t>
  </si>
  <si>
    <t>13011066</t>
  </si>
  <si>
    <t>úhelník ocelový rovnostranný jakost S235JR (11 375) 60x60x5mm</t>
  </si>
  <si>
    <t>-1523396643</t>
  </si>
  <si>
    <t>0,415+0,415</t>
  </si>
  <si>
    <t>103</t>
  </si>
  <si>
    <t>911121311</t>
  </si>
  <si>
    <t>Montáž ocelového zábradli při opravách mostů</t>
  </si>
  <si>
    <t>-1145506349</t>
  </si>
  <si>
    <t>Oprava ocelového zábradlí svařovaného nebo šroubovaného montáž</t>
  </si>
  <si>
    <t>https://podminky.urs.cz/item/CS_URS_2022_02/911121311</t>
  </si>
  <si>
    <t>20+2+2+1+41</t>
  </si>
  <si>
    <t>104</t>
  </si>
  <si>
    <t>919535557</t>
  </si>
  <si>
    <t>Obetonování trubního propustku betonem prostým tř. C 16/20</t>
  </si>
  <si>
    <t>1693275970</t>
  </si>
  <si>
    <t>Obetonování trubního propustku betonem prostým bez zvýšených nároků na prostředí tř. C 16/20</t>
  </si>
  <si>
    <t>https://podminky.urs.cz/item/CS_URS_2022_02/919535557</t>
  </si>
  <si>
    <t>0,909</t>
  </si>
  <si>
    <t>105</t>
  </si>
  <si>
    <t>936171150</t>
  </si>
  <si>
    <t>Demontáž pojistných úhelníků L 160 x 160 x 40 na železničních mostech přímých nebo v oblouku</t>
  </si>
  <si>
    <t>913989448</t>
  </si>
  <si>
    <t>Demontáž úhelníků na železničních mostech bez přesypávky v přímé trati nebo v oblouku pojistných L 160 x 160 x 40</t>
  </si>
  <si>
    <t>https://podminky.urs.cz/item/CS_URS_2022_02/936171150</t>
  </si>
  <si>
    <t>45,6+97,500+150</t>
  </si>
  <si>
    <t>106</t>
  </si>
  <si>
    <t>936171311</t>
  </si>
  <si>
    <t>Montáž pojistných úhelníků L 160x100x14 v koleji S 49 na mostě</t>
  </si>
  <si>
    <t>1945834136</t>
  </si>
  <si>
    <t>Oprava úhelníků na železničních mostech v přímé trati nebo oblouku montáž úhelníků pojistných v koleji tvaru S 49 - L 160x100x14</t>
  </si>
  <si>
    <t>https://podminky.urs.cz/item/CS_URS_2022_02/936171311</t>
  </si>
  <si>
    <t>107</t>
  </si>
  <si>
    <t>936942211</t>
  </si>
  <si>
    <t>Zhotovení tabulky s letopočtem opravy mostu vložením šablony do bednění</t>
  </si>
  <si>
    <t>1353989358</t>
  </si>
  <si>
    <t>Zhotovení tabulky s letopočtem opravy nebo větší údržby vložením šablony do bednění</t>
  </si>
  <si>
    <t>https://podminky.urs.cz/item/CS_URS_2022_02/936942211</t>
  </si>
  <si>
    <t>1+1+10</t>
  </si>
  <si>
    <t>108</t>
  </si>
  <si>
    <t>938111111</t>
  </si>
  <si>
    <t>Čištění zdiva opěr, pilířů, křídel od mechu a jiné vegetace</t>
  </si>
  <si>
    <t>-670417022</t>
  </si>
  <si>
    <t>https://podminky.urs.cz/item/CS_URS_2022_02/938111111</t>
  </si>
  <si>
    <t>40+40+60+200+10+120+16+50+10+10+63,5+80+150+250</t>
  </si>
  <si>
    <t>109</t>
  </si>
  <si>
    <t>938121111</t>
  </si>
  <si>
    <t>Odstranění náletových křovin, dřevin a travnatého porostu ve výškách v okolí říms a křídel</t>
  </si>
  <si>
    <t>-707315125</t>
  </si>
  <si>
    <t>Odstraňování náletových křovin, dřevin a travnatého porostu ve výškách v okolí mostních říms a křídel</t>
  </si>
  <si>
    <t>https://podminky.urs.cz/item/CS_URS_2022_02/938121111</t>
  </si>
  <si>
    <t>100+80+30+60+100+100+150+150</t>
  </si>
  <si>
    <t>110</t>
  </si>
  <si>
    <t>938131111</t>
  </si>
  <si>
    <t>Odstranění přebytečné zeminy (nánosů) u říms průčelního zdiva a křídel ručně</t>
  </si>
  <si>
    <t>586998108</t>
  </si>
  <si>
    <t>https://podminky.urs.cz/item/CS_URS_2022_02/938131111</t>
  </si>
  <si>
    <t>1+5+2+30+8+2+9+1,5+15</t>
  </si>
  <si>
    <t>111</t>
  </si>
  <si>
    <t>938132111</t>
  </si>
  <si>
    <t>Údržba svahu a svahových kuželů v okolí říms a křídel</t>
  </si>
  <si>
    <t>1814815792</t>
  </si>
  <si>
    <t>Údržba svahu a svahových kuželů odstraněním nánosů a náletových dřevin v okolí říms a křídel</t>
  </si>
  <si>
    <t>https://podminky.urs.cz/item/CS_URS_2022_02/938132111</t>
  </si>
  <si>
    <t>10+4+25</t>
  </si>
  <si>
    <t>112</t>
  </si>
  <si>
    <t>938903111</t>
  </si>
  <si>
    <t>Vysekání spár hl do 70 mm v dlažbě z lomového kamene</t>
  </si>
  <si>
    <t>1202242709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</si>
  <si>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</si>
  <si>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https://podminky.urs.cz/item/CS_URS_2022_02/938903111</t>
  </si>
  <si>
    <t>4,3</t>
  </si>
  <si>
    <t>113</t>
  </si>
  <si>
    <t>59761039</t>
  </si>
  <si>
    <t>obklad keramický hladký přes 22 do 25ks/m2</t>
  </si>
  <si>
    <t>-321301591</t>
  </si>
  <si>
    <t>114</t>
  </si>
  <si>
    <t>938905311</t>
  </si>
  <si>
    <t>Údržba OK mostů - očistění, nátěr, namazání ložisek</t>
  </si>
  <si>
    <t>1792775376</t>
  </si>
  <si>
    <t>Údržba ocelových konstrukcí údržba ložisek očistění, nátěr, namazání</t>
  </si>
  <si>
    <t>https://podminky.urs.cz/item/CS_URS_2022_02/938905311</t>
  </si>
  <si>
    <t>4+10</t>
  </si>
  <si>
    <t>115</t>
  </si>
  <si>
    <t>938906251</t>
  </si>
  <si>
    <t>Očištění a omytí bezpečnostních nátěrů</t>
  </si>
  <si>
    <t>961937712</t>
  </si>
  <si>
    <t>Vyčištění tunelu, ruční očištění líce obezdívky tunelu, osekání ledu v tunelu údržba bezpečnostních nátěrů očištění a omytí</t>
  </si>
  <si>
    <t>https://podminky.urs.cz/item/CS_URS_2022_02/938906251</t>
  </si>
  <si>
    <t>3,3+2,7</t>
  </si>
  <si>
    <t>116</t>
  </si>
  <si>
    <t>941111111</t>
  </si>
  <si>
    <t>Montáž lešení řadového trubkového lehkého s podlahami zatížení do 200 kg/m2 š od 0,6 do 0,9 m v do 10 m</t>
  </si>
  <si>
    <t>-437371217</t>
  </si>
  <si>
    <t>Montáž lešení řadového trubkového lehkého pracovního s podlahami s provozním zatížením tř. 3 do 200 kg/m2 šířky tř. W06 od 0,6 do 0,9 m, výšky do 10 m</t>
  </si>
  <si>
    <t>https://podminky.urs.cz/item/CS_URS_2022_02/941111111</t>
  </si>
  <si>
    <t>50+80+48+16+114+90+150</t>
  </si>
  <si>
    <t>117</t>
  </si>
  <si>
    <t>941111811</t>
  </si>
  <si>
    <t>Demontáž lešení řadového trubkového lehkého s podlahami zatížení do 200 kg/m2 š od 0,6 do 0,9 m v do 10 m</t>
  </si>
  <si>
    <t>460353841</t>
  </si>
  <si>
    <t>Demontáž lešení řadového trubkového lehkého pracovního s podlahami s provozním zatížením tř. 3 do 200 kg/m2 šířky tř. W06 od 0,6 do 0,9 m, výšky do 10 m</t>
  </si>
  <si>
    <t>https://podminky.urs.cz/item/CS_URS_2022_02/941111811</t>
  </si>
  <si>
    <t>118</t>
  </si>
  <si>
    <t>941112211</t>
  </si>
  <si>
    <t>Příplatek k lešení řadovému trubkovému lehkému bez podlah š 0,9 m v 10 m za první a ZKD den použití</t>
  </si>
  <si>
    <t>1851025711</t>
  </si>
  <si>
    <t>Montáž lešení řadového trubkového lehkého pracovního bez podlah s provozním zatížením tř. 3 do 200 kg/m2 Příplatek za první a každý další den použití lešení k ceně -2111</t>
  </si>
  <si>
    <t>https://podminky.urs.cz/item/CS_URS_2022_02/941112211</t>
  </si>
  <si>
    <t>600+1200+384+1410+1800+3000</t>
  </si>
  <si>
    <t>119</t>
  </si>
  <si>
    <t>943111111</t>
  </si>
  <si>
    <t>Montáž lešení prostorového trubkového lehkého bez podlah zatížení do 200 kg/m2 v do 10 m</t>
  </si>
  <si>
    <t>1515475115</t>
  </si>
  <si>
    <t>Montáž lešení prostorového trubkového lehkého pracovního bez podlah s provozním zatížením tř. 3 do 200 kg/m2, výšky do 10 m</t>
  </si>
  <si>
    <t>https://podminky.urs.cz/item/CS_URS_2022_02/943111111</t>
  </si>
  <si>
    <t>125</t>
  </si>
  <si>
    <t>943111211</t>
  </si>
  <si>
    <t>Příplatek k lešení prostorovému trubkovému lehkému bez podlah v do 10 m za první a ZKD den použití</t>
  </si>
  <si>
    <t>-2028739214</t>
  </si>
  <si>
    <t>Montáž lešení prostorového trubkového lehkého pracovního bez podlah Příplatek za první a každý další den použití lešení k ceně -1111</t>
  </si>
  <si>
    <t>https://podminky.urs.cz/item/CS_URS_2022_02/943111211</t>
  </si>
  <si>
    <t>2500</t>
  </si>
  <si>
    <t>121</t>
  </si>
  <si>
    <t>943111811</t>
  </si>
  <si>
    <t>Demontáž lešení prostorového trubkového lehkého bez podlah zatížení do 200 kg/m2 v do 10 m</t>
  </si>
  <si>
    <t>1109691726</t>
  </si>
  <si>
    <t>Demontáž lešení prostorového trubkového lehkého pracovního bez podlah s provozním zatížením tř. 3 do 200 kg/m2, výšky do 10 m</t>
  </si>
  <si>
    <t>https://podminky.urs.cz/item/CS_URS_2022_02/943111811</t>
  </si>
  <si>
    <t>122</t>
  </si>
  <si>
    <t>944611111</t>
  </si>
  <si>
    <t>Montáž ochranné plachty z textilie z umělých vláken</t>
  </si>
  <si>
    <t>-1218208142</t>
  </si>
  <si>
    <t>Montáž ochranné plachty zavěšené na konstrukci lešení z textilie z umělých vláken</t>
  </si>
  <si>
    <t>https://podminky.urs.cz/item/CS_URS_2022_02/944611111</t>
  </si>
  <si>
    <t>488</t>
  </si>
  <si>
    <t>123</t>
  </si>
  <si>
    <t>944611211</t>
  </si>
  <si>
    <t>Příplatek k ochranné plachtě za první a ZKD den použití</t>
  </si>
  <si>
    <t>1696516899</t>
  </si>
  <si>
    <t>Montáž ochranné plachty Příplatek za první a každý další den použití plachty k ceně -1111</t>
  </si>
  <si>
    <t>https://podminky.urs.cz/item/CS_URS_2022_02/944611211</t>
  </si>
  <si>
    <t>10248</t>
  </si>
  <si>
    <t>124</t>
  </si>
  <si>
    <t>944611811</t>
  </si>
  <si>
    <t>Demontáž ochranné plachty z textilie z umělých vláken</t>
  </si>
  <si>
    <t>-384628428</t>
  </si>
  <si>
    <t>Demontáž ochranné plachty zavěšené na konstrukci lešení z textilie z umělých vláken</t>
  </si>
  <si>
    <t>https://podminky.urs.cz/item/CS_URS_2022_02/944611811</t>
  </si>
  <si>
    <t>945221111</t>
  </si>
  <si>
    <t>Závěsná lávka/ klec na autojeřábu dosahu do 50 m</t>
  </si>
  <si>
    <t>Sh</t>
  </si>
  <si>
    <t>1626867392</t>
  </si>
  <si>
    <t>Závěsná lávka – klec zavěšená na autojeřábu dosahu do 50 m</t>
  </si>
  <si>
    <t>https://podminky.urs.cz/item/CS_URS_2022_02/945221111</t>
  </si>
  <si>
    <t>126</t>
  </si>
  <si>
    <t>946211231</t>
  </si>
  <si>
    <t>Příplatek k lešení zavěšenému trubkovému na mostech 200 kg/m2 v 10 m za první a ZKD den použití</t>
  </si>
  <si>
    <t>1220781116</t>
  </si>
  <si>
    <t>Montáž zavěšeného trubkového lešení na potrubních mostech nebo na mostní konstrukci Příplatek za první a každý další den použití lešení k ceně -1131</t>
  </si>
  <si>
    <t>https://podminky.urs.cz/item/CS_URS_2022_02/946211231</t>
  </si>
  <si>
    <t>1000+72</t>
  </si>
  <si>
    <t>127</t>
  </si>
  <si>
    <t>946211232</t>
  </si>
  <si>
    <t>Příplatek k lešení zavěšenému trubkovému na mostech 200 kg/m2 v 20 m za první a ZKD den použití</t>
  </si>
  <si>
    <t>138667020</t>
  </si>
  <si>
    <t>Montáž zavěšeného trubkového lešení na potrubních mostech nebo na mostní konstrukci Příplatek za první a každý další den použití lešení k ceně -1132</t>
  </si>
  <si>
    <t>https://podminky.urs.cz/item/CS_URS_2022_02/946211232</t>
  </si>
  <si>
    <t>12054</t>
  </si>
  <si>
    <t>128</t>
  </si>
  <si>
    <t>946211831</t>
  </si>
  <si>
    <t>Demontáž lešení zavěšeného trubkového na potrubních mostech zatížení tř. 3 do 200 kg/m2 v do 10 m</t>
  </si>
  <si>
    <t>-653705361</t>
  </si>
  <si>
    <t>Demontáž zavěšeného trubkového lešení na potrubních mostech nebo na mostní konstrukci s podlahami s provozním zatížením tř. 3 přes 150 do 200 kg/m2, umístěného ve výšce do 10 m</t>
  </si>
  <si>
    <t>https://podminky.urs.cz/item/CS_URS_2022_02/946211831</t>
  </si>
  <si>
    <t>50+36</t>
  </si>
  <si>
    <t>129</t>
  </si>
  <si>
    <t>946211832</t>
  </si>
  <si>
    <t>Demontáž lešení zavěšeného trubkového na potrubních mostech zatížení tř. 3 do 200 kg/m2 v přes 10 do 20 m</t>
  </si>
  <si>
    <t>1792192398</t>
  </si>
  <si>
    <t>Demontáž zavěšeného trubkového lešení na potrubních mostech nebo na mostní konstrukci s podlahami s provozním zatížením tř. 3 přes 150 do 200 kg/m2, umístěného ve výšce přes 10 do 20 m</t>
  </si>
  <si>
    <t>https://podminky.urs.cz/item/CS_URS_2022_02/946211832</t>
  </si>
  <si>
    <t>577,5</t>
  </si>
  <si>
    <t>130</t>
  </si>
  <si>
    <t>946221121</t>
  </si>
  <si>
    <t>Montáž lešení zavěšeného dílcového na potrubních mostech zatížení tř. 2 do 100 kg/m2 v do 10 m</t>
  </si>
  <si>
    <t>-1428111414</t>
  </si>
  <si>
    <t>Montáž zavěšeného dílcového lešení na potrubních mostech nebo na mostní konstrukci s podlahami s provozním zatížením tř. 2 přes 75 do 150 kg/m2, umístěného ve výšce do 10 m</t>
  </si>
  <si>
    <t>https://podminky.urs.cz/item/CS_URS_2022_02/946221121</t>
  </si>
  <si>
    <t>160</t>
  </si>
  <si>
    <t>131</t>
  </si>
  <si>
    <t>946221131</t>
  </si>
  <si>
    <t>Montáž lešení zavěšeného dílcového na potrubních mostech zatížení tř. 3 do 200 kg/m2 v do 10 m</t>
  </si>
  <si>
    <t>-203256098</t>
  </si>
  <si>
    <t>Montáž zavěšeného dílcového lešení na potrubních mostech nebo na mostní konstrukci s podlahami s provozním zatížením tř. 3 přes 150 do 200 kg/m2, umístěného ve výšce do 10 m</t>
  </si>
  <si>
    <t>https://podminky.urs.cz/item/CS_URS_2022_02/946221131</t>
  </si>
  <si>
    <t>132</t>
  </si>
  <si>
    <t>946221132</t>
  </si>
  <si>
    <t>Montáž lešení zavěšeného dílcového na potrubních mostech zatížení tř. 3 do 200 kg/m2 v přes 10 do 20 m</t>
  </si>
  <si>
    <t>600045223</t>
  </si>
  <si>
    <t>Montáž zavěšeného dílcového lešení na potrubních mostech nebo na mostní konstrukci s podlahami s provozním zatížením tř. 3 přes 150 do 200 kg/m2, umístěného ve výšce přes 10 do 20 m</t>
  </si>
  <si>
    <t>https://podminky.urs.cz/item/CS_URS_2022_02/946221132</t>
  </si>
  <si>
    <t>133</t>
  </si>
  <si>
    <t>946221221</t>
  </si>
  <si>
    <t>Příplatek k lešení zavěšenému dílcovému na mostech 100 kg/m2 v do 10 m za první a ZKD den použití</t>
  </si>
  <si>
    <t>-1930732317</t>
  </si>
  <si>
    <t>Montáž zavěšeného dílcového lešení na potrubních mostech nebo na mostní konstrukci Příplatek za první a každý další den použití lešení k ceně -1121</t>
  </si>
  <si>
    <t>https://podminky.urs.cz/item/CS_URS_2022_02/946221221</t>
  </si>
  <si>
    <t>4800</t>
  </si>
  <si>
    <t>134</t>
  </si>
  <si>
    <t>946221821</t>
  </si>
  <si>
    <t>Demontáž lešení zavěšeného dílcového na potrubních mostech zatížení tř. 2 do 100 kg/m2 v do 10 m</t>
  </si>
  <si>
    <t>-722615118</t>
  </si>
  <si>
    <t>Demontáž zavěšeného dílcového lešení na potrubních mostech nebo na mostní konstrukci s podlahami s provozním zatížením tř. 2 přes 75 do 150 kg/m2, umístěného ve výšce do 10 m</t>
  </si>
  <si>
    <t>https://podminky.urs.cz/item/CS_URS_2022_02/946221821</t>
  </si>
  <si>
    <t>135</t>
  </si>
  <si>
    <t>952904121</t>
  </si>
  <si>
    <t>Čištění mostních objektů - ruční odstranění nánosů z otvorů v do 1,5 m</t>
  </si>
  <si>
    <t>444762375</t>
  </si>
  <si>
    <t>Čištění mostních objektů odstranění nánosů z otvorů ručně, světlé výšky otvoru do 1,5 m</t>
  </si>
  <si>
    <t>https://podminky.urs.cz/item/CS_URS_2022_02/952904121</t>
  </si>
  <si>
    <t>9+8,635+2</t>
  </si>
  <si>
    <t>136</t>
  </si>
  <si>
    <t>952904152</t>
  </si>
  <si>
    <t>Čištění mostních objektů - pročištění vtoků a výtoků ručně</t>
  </si>
  <si>
    <t>1137430231</t>
  </si>
  <si>
    <t>Čištění mostních objektů pročištění vtoků a výtoků ručně</t>
  </si>
  <si>
    <t>https://podminky.urs.cz/item/CS_URS_2022_02/952904152</t>
  </si>
  <si>
    <t>1+1+0,5+2+14+3+4+10,313+10</t>
  </si>
  <si>
    <t>137</t>
  </si>
  <si>
    <t>962022390</t>
  </si>
  <si>
    <t>Bourání zdiva nadzákladového kamenného na MV nebo MVC do 1 m3</t>
  </si>
  <si>
    <t>1415499000</t>
  </si>
  <si>
    <t>Bourání zdiva nadzákladového kamenného na maltu vápennou nebo vápenocementovou, objemu do 1 m3</t>
  </si>
  <si>
    <t>https://podminky.urs.cz/item/CS_URS_2022_02/962022390</t>
  </si>
  <si>
    <t>16,655+6</t>
  </si>
  <si>
    <t>138</t>
  </si>
  <si>
    <t>962032230</t>
  </si>
  <si>
    <t>Bourání zdiva z cihel pálených nebo vápenopískových na MV nebo MVC do 1 m3</t>
  </si>
  <si>
    <t>-14556016</t>
  </si>
  <si>
    <t>Bourání zdiva nadzákladového z cihel nebo tvárnic z cihel pálených nebo vápenopískových, na maltu vápennou nebo vápenocementovou, objemu do 1 m3</t>
  </si>
  <si>
    <t>https://podminky.urs.cz/item/CS_URS_2022_02/962032230</t>
  </si>
  <si>
    <t>0,5+0,5+5</t>
  </si>
  <si>
    <t>139</t>
  </si>
  <si>
    <t>962042321</t>
  </si>
  <si>
    <t>Bourání zdiva nadzákladového z betonu prostého přes 1 m3</t>
  </si>
  <si>
    <t>396548709</t>
  </si>
  <si>
    <t>Bourání zdiva z betonu prostého nadzákladového objemu přes 1 m3</t>
  </si>
  <si>
    <t>https://podminky.urs.cz/item/CS_URS_2022_02/962042321</t>
  </si>
  <si>
    <t>3,673+3,673+5</t>
  </si>
  <si>
    <t>140</t>
  </si>
  <si>
    <t>962052210</t>
  </si>
  <si>
    <t>Bourání zdiva nadzákladového ze ŽB do 1 m3</t>
  </si>
  <si>
    <t>-67590280</t>
  </si>
  <si>
    <t>Bourání zdiva železobetonového nadzákladového, objemu do 1 m3</t>
  </si>
  <si>
    <t>https://podminky.urs.cz/item/CS_URS_2022_02/962052210</t>
  </si>
  <si>
    <t>7,897+2,916+7,897+10</t>
  </si>
  <si>
    <t>141</t>
  </si>
  <si>
    <t>962084131</t>
  </si>
  <si>
    <t>Bourání příček deskových sádrových typu rabicka tl do 100 mm</t>
  </si>
  <si>
    <t>1446696984</t>
  </si>
  <si>
    <t>Bourání zdiva příček nebo vybourání otvorů deskových a sádrových potažených rabicovým pletivem nebo bez pletiva sádrokartonových bez kovové konstrukce, umakartových, sololitových, tl. do 100 mm</t>
  </si>
  <si>
    <t>https://podminky.urs.cz/item/CS_URS_2022_02/962084131</t>
  </si>
  <si>
    <t>142</t>
  </si>
  <si>
    <t>963071111</t>
  </si>
  <si>
    <t>Demontáž ocelových prvků mostů šroubovaných nebo svařovaných do 100 kg</t>
  </si>
  <si>
    <t>19024339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</si>
  <si>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</si>
  <si>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https://podminky.urs.cz/item/CS_URS_2022_02/963071111</t>
  </si>
  <si>
    <t>250+250</t>
  </si>
  <si>
    <t>143</t>
  </si>
  <si>
    <t>966008113</t>
  </si>
  <si>
    <t>Bourání trubního propustku DN přes 500 do 800</t>
  </si>
  <si>
    <t>22046079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</si>
  <si>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</si>
  <si>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https://podminky.urs.cz/item/CS_URS_2022_02/966008113</t>
  </si>
  <si>
    <t>10,418+10,418</t>
  </si>
  <si>
    <t>144</t>
  </si>
  <si>
    <t>966075141</t>
  </si>
  <si>
    <t>Odstranění kovového zábradlí vcelku</t>
  </si>
  <si>
    <t>1654968408</t>
  </si>
  <si>
    <t>Odstranění různých konstrukcí na mostech kovového zábradlí vcelku</t>
  </si>
  <si>
    <t>https://podminky.urs.cz/item/CS_URS_2022_02/966075141</t>
  </si>
  <si>
    <t>5,79+1,2+1+30</t>
  </si>
  <si>
    <t>145</t>
  </si>
  <si>
    <t>968072456</t>
  </si>
  <si>
    <t>Vybourání kovových dveřních zárubní pl přes 2 m2</t>
  </si>
  <si>
    <t>1667855448</t>
  </si>
  <si>
    <t>Vybourání kovových rámů oken s křídly, dveřních zárubní, vrat, stěn, ostění nebo obkladů dveřních zárubní, plochy přes 2 m2</t>
  </si>
  <si>
    <t>https://podminky.urs.cz/item/CS_URS_2022_02/968072456</t>
  </si>
  <si>
    <t>146</t>
  </si>
  <si>
    <t>985111211</t>
  </si>
  <si>
    <t>Odsekání betonu stěn tl do 80 mm</t>
  </si>
  <si>
    <t>-234843941</t>
  </si>
  <si>
    <t>Odsekání vrstev betonu stěn, tloušťka odsekané vrstvy do 80 mm</t>
  </si>
  <si>
    <t>https://podminky.urs.cz/item/CS_URS_2022_02/985111211</t>
  </si>
  <si>
    <t>1+2,5</t>
  </si>
  <si>
    <t>147</t>
  </si>
  <si>
    <t>985111291</t>
  </si>
  <si>
    <t>Příplatek k odsekání omítek a betonu za práci ve stísněném prostoru</t>
  </si>
  <si>
    <t>-1325946971</t>
  </si>
  <si>
    <t>Odsekání vrstev betonu Příplatek k cenám za práci ve stísněném prostoru</t>
  </si>
  <si>
    <t>https://podminky.urs.cz/item/CS_URS_2022_02/985111291</t>
  </si>
  <si>
    <t>148</t>
  </si>
  <si>
    <t>985112112</t>
  </si>
  <si>
    <t>Odsekání degradovaného betonu stěn tl přes 10 do 30 mm</t>
  </si>
  <si>
    <t>-769926042</t>
  </si>
  <si>
    <t>Odsekání degradovaného betonu stěn, tloušťky přes 10 do 30 mm</t>
  </si>
  <si>
    <t>https://podminky.urs.cz/item/CS_URS_2022_02/985112112</t>
  </si>
  <si>
    <t>10+2+1+3+3+10</t>
  </si>
  <si>
    <t>149</t>
  </si>
  <si>
    <t>985112113</t>
  </si>
  <si>
    <t>Odsekání degradovaného betonu stěn tl přes 30 do 50 mm</t>
  </si>
  <si>
    <t>244285136</t>
  </si>
  <si>
    <t>Odsekání degradovaného betonu stěn, tloušťky přes 30 do 50 mm</t>
  </si>
  <si>
    <t>https://podminky.urs.cz/item/CS_URS_2022_02/985112113</t>
  </si>
  <si>
    <t>110,8</t>
  </si>
  <si>
    <t>985112121</t>
  </si>
  <si>
    <t>Odsekání degradovaného betonu líce kleneb a podhledů tl do 10 mm</t>
  </si>
  <si>
    <t>1989528279</t>
  </si>
  <si>
    <t>Odsekání degradovaného betonu líce kleneb a podhledů, tloušťky do 10 mm</t>
  </si>
  <si>
    <t>https://podminky.urs.cz/item/CS_URS_2022_02/985112121</t>
  </si>
  <si>
    <t>151</t>
  </si>
  <si>
    <t>985112122</t>
  </si>
  <si>
    <t>Odsekání degradovaného betonu líce kleneb a podhledů tl přes 10 do 30 mm</t>
  </si>
  <si>
    <t>-2089305014</t>
  </si>
  <si>
    <t>Odsekání degradovaného betonu líce kleneb a podhledů, tloušťky přes 10 do 30 mm</t>
  </si>
  <si>
    <t>https://podminky.urs.cz/item/CS_URS_2022_02/985112122</t>
  </si>
  <si>
    <t>2+5+40</t>
  </si>
  <si>
    <t>152</t>
  </si>
  <si>
    <t>985112123</t>
  </si>
  <si>
    <t>Odsekání degradovaného betonu líce kleneb a podhledů tl přes 30 do 50 mm</t>
  </si>
  <si>
    <t>-2016965365</t>
  </si>
  <si>
    <t>Odsekání degradovaného betonu líce kleneb a podhledů, tloušťky přes 30 do 50 mm</t>
  </si>
  <si>
    <t>https://podminky.urs.cz/item/CS_URS_2022_02/985112123</t>
  </si>
  <si>
    <t>153</t>
  </si>
  <si>
    <t>985131211</t>
  </si>
  <si>
    <t>Očištění ploch stěn, rubu kleneb a podlah sušeným křemičitým pískem</t>
  </si>
  <si>
    <t>-1282452938</t>
  </si>
  <si>
    <t>Očištění ploch stěn, rubu kleneb a podlah tryskání pískem sušeným</t>
  </si>
  <si>
    <t>https://podminky.urs.cz/item/CS_URS_2022_02/985131211</t>
  </si>
  <si>
    <t>96+177</t>
  </si>
  <si>
    <t>154</t>
  </si>
  <si>
    <t>985142111</t>
  </si>
  <si>
    <t>Vysekání spojovací hmoty ze spár zdiva hl do 40 mm dl do 6 m/m2</t>
  </si>
  <si>
    <t>-1118856074</t>
  </si>
  <si>
    <t>Vysekání spojovací hmoty ze spár zdiva včetně vyčištění hloubky spáry do 40 mm délky spáry na 1 m2 upravované plochy do 6 m</t>
  </si>
  <si>
    <t>https://podminky.urs.cz/item/CS_URS_2022_02/985142111</t>
  </si>
  <si>
    <t>50+40+5+28+10+14+4+70,5+177++96</t>
  </si>
  <si>
    <t>155</t>
  </si>
  <si>
    <t>985223110</t>
  </si>
  <si>
    <t>Přezdívání cihelného zdiva do aktivované malty do 1 m3</t>
  </si>
  <si>
    <t>146505752</t>
  </si>
  <si>
    <t>Přezdívání zdiva do aktivované malty cihelného, objemu do 1 m3</t>
  </si>
  <si>
    <t>https://podminky.urs.cz/item/CS_URS_2022_02/985223110</t>
  </si>
  <si>
    <t>3,6+0,45+0,6</t>
  </si>
  <si>
    <t>156</t>
  </si>
  <si>
    <t>59610001</t>
  </si>
  <si>
    <t>cihla pálená plná do P15 290x140x65mm</t>
  </si>
  <si>
    <t>-434294781</t>
  </si>
  <si>
    <t>750+152+183</t>
  </si>
  <si>
    <t>157</t>
  </si>
  <si>
    <t>985223210</t>
  </si>
  <si>
    <t>Přezdívání kamenného zdiva do aktivované malty do 1 m3</t>
  </si>
  <si>
    <t>-226020022</t>
  </si>
  <si>
    <t>Přezdívání zdiva do aktivované malty kamenného, objemu do 1 m3</t>
  </si>
  <si>
    <t>https://podminky.urs.cz/item/CS_URS_2022_02/985223210</t>
  </si>
  <si>
    <t>2,25+1+0,2+15</t>
  </si>
  <si>
    <t>158</t>
  </si>
  <si>
    <t>985223211</t>
  </si>
  <si>
    <t>Přezdívání kamenného zdiva do aktivované malty přes 1 do 3 m3</t>
  </si>
  <si>
    <t>156550112</t>
  </si>
  <si>
    <t>Přezdívání zdiva do aktivované malty kamenného, objemu přes 1 do 3 m3</t>
  </si>
  <si>
    <t>https://podminky.urs.cz/item/CS_URS_2022_02/985223211</t>
  </si>
  <si>
    <t>2,2+15</t>
  </si>
  <si>
    <t>159</t>
  </si>
  <si>
    <t>985231111</t>
  </si>
  <si>
    <t>Spárování zdiva aktivovanou maltou spára hl do 40 mm dl do 6 m/m2</t>
  </si>
  <si>
    <t>1023802093</t>
  </si>
  <si>
    <t>Spárování zdiva hloubky do 40 mm aktivovanou maltou délky spáry na 1 m2 upravované plochy do 6 m</t>
  </si>
  <si>
    <t>https://podminky.urs.cz/item/CS_URS_2022_02/985231111</t>
  </si>
  <si>
    <t>50+40+5+28+10+14+2+4+6+19+10+1+1+70,5+177+96</t>
  </si>
  <si>
    <t>985231112</t>
  </si>
  <si>
    <t>Spárování zdiva aktivovanou maltou spára hl do 40 mm dl přes 6 do 12 m/m2</t>
  </si>
  <si>
    <t>1830302290</t>
  </si>
  <si>
    <t>Spárování zdiva hloubky do 40 mm aktivovanou maltou délky spáry na 1 m2 upravované plochy přes 6 do 12 m</t>
  </si>
  <si>
    <t>https://podminky.urs.cz/item/CS_URS_2022_02/985231112</t>
  </si>
  <si>
    <t>20+8+12</t>
  </si>
  <si>
    <t>161</t>
  </si>
  <si>
    <t>985231113</t>
  </si>
  <si>
    <t>Spárování zdiva aktivovanou maltou spára hl do 40 mm dl přes 12 m/m2</t>
  </si>
  <si>
    <t>-454226315</t>
  </si>
  <si>
    <t>Spárování zdiva hloubky do 40 mm aktivovanou maltou délky spáry na 1 m2 upravované plochy přes 12 m</t>
  </si>
  <si>
    <t>https://podminky.urs.cz/item/CS_URS_2022_02/985231113</t>
  </si>
  <si>
    <t>162</t>
  </si>
  <si>
    <t>985232111</t>
  </si>
  <si>
    <t>Hloubkové spárování zdiva aktivovanou maltou spára hl do 80 mm dl do 6 m/m2</t>
  </si>
  <si>
    <t>-1920211296</t>
  </si>
  <si>
    <t>Hloubkové spárování zdiva hloubky přes 40 do 80 mm aktivovanou maltou délky spáry na 1 m2 upravované plochy do 6 m</t>
  </si>
  <si>
    <t>https://podminky.urs.cz/item/CS_URS_2022_02/985232111</t>
  </si>
  <si>
    <t>65+4+10+10</t>
  </si>
  <si>
    <t>163</t>
  </si>
  <si>
    <t>985233111</t>
  </si>
  <si>
    <t>Úprava spár po spárování zdiva uhlazením spára dl do 6 m/m2</t>
  </si>
  <si>
    <t>-2034648603</t>
  </si>
  <si>
    <t>Úprava spár po spárování zdiva kamenného nebo cihelného délky spáry na 1 m2 upravované plochy do 6 m uhlazením</t>
  </si>
  <si>
    <t>https://podminky.urs.cz/item/CS_URS_2022_02/985233111</t>
  </si>
  <si>
    <t>50+40+5+28+10+14+4+70,5+177+96</t>
  </si>
  <si>
    <t>164</t>
  </si>
  <si>
    <t>985233121</t>
  </si>
  <si>
    <t>Úprava spár po spárování zdiva uhlazením spára dl přes 6 do 12 m/m2</t>
  </si>
  <si>
    <t>-239504715</t>
  </si>
  <si>
    <t>Úprava spár po spárování zdiva kamenného nebo cihelného délky spáry na 1 m2 upravované plochy přes 6 do 12 m uhlazením</t>
  </si>
  <si>
    <t>https://podminky.urs.cz/item/CS_URS_2022_02/985233121</t>
  </si>
  <si>
    <t>165</t>
  </si>
  <si>
    <t>985241210</t>
  </si>
  <si>
    <t>Plombování zdiva zalitím plastickou betonovou směsí včetně vybourání narušeného zdiva do 1 m3</t>
  </si>
  <si>
    <t>-1070220763</t>
  </si>
  <si>
    <t>Plombování zdiva včetně vybourání narušeného zdiva zalitím plastickou betonovou směsí do 1 m3</t>
  </si>
  <si>
    <t>https://podminky.urs.cz/item/CS_URS_2022_02/985241210</t>
  </si>
  <si>
    <t>0,15</t>
  </si>
  <si>
    <t>166</t>
  </si>
  <si>
    <t>985311111</t>
  </si>
  <si>
    <t>Reprofilace stěn cementovou sanační maltou tl do 10 mm</t>
  </si>
  <si>
    <t>407827890</t>
  </si>
  <si>
    <t>Reprofilace betonu sanačními maltami na cementové bázi ručně stěn, tloušťky do 10 mm</t>
  </si>
  <si>
    <t>https://podminky.urs.cz/item/CS_URS_2022_02/985311111</t>
  </si>
  <si>
    <t>35+1+1+1+52</t>
  </si>
  <si>
    <t>167</t>
  </si>
  <si>
    <t>985311112</t>
  </si>
  <si>
    <t>Reprofilace stěn cementovou sanační maltou tl přes 10 do 20 mm</t>
  </si>
  <si>
    <t>1365351440</t>
  </si>
  <si>
    <t>Reprofilace betonu sanačními maltami na cementové bázi ručně stěn, tloušťky přes 10 do 20 mm</t>
  </si>
  <si>
    <t>https://podminky.urs.cz/item/CS_URS_2022_02/985311112</t>
  </si>
  <si>
    <t>4+2+1+4+1+27,5+26+40+3+3+10</t>
  </si>
  <si>
    <t>168</t>
  </si>
  <si>
    <t>985311113</t>
  </si>
  <si>
    <t>Reprofilace stěn cementovou sanační maltou tl přes 20 do 30 mm</t>
  </si>
  <si>
    <t>-1349323812</t>
  </si>
  <si>
    <t>Reprofilace betonu sanačními maltami na cementové bázi ručně stěn, tloušťky přes 20 do 30 mm</t>
  </si>
  <si>
    <t>https://podminky.urs.cz/item/CS_URS_2022_02/985311113</t>
  </si>
  <si>
    <t>5+10+1+0,5+2+1+6+3+2,5+110,8</t>
  </si>
  <si>
    <t>169</t>
  </si>
  <si>
    <t>985311211</t>
  </si>
  <si>
    <t>Reprofilace líce kleneb a podhledů cementovou sanační maltou tl do 10 mm</t>
  </si>
  <si>
    <t>-2123093955</t>
  </si>
  <si>
    <t>Reprofilace betonu sanačními maltami na cementové bázi ručně líce kleneb a podhledů, tloušťky do 10 mm</t>
  </si>
  <si>
    <t>https://podminky.urs.cz/item/CS_URS_2022_02/985311211</t>
  </si>
  <si>
    <t>170</t>
  </si>
  <si>
    <t>985311212</t>
  </si>
  <si>
    <t>Reprofilace líce kleneb a podhledů cementovou sanační maltou tl přes 10 do 20 mm</t>
  </si>
  <si>
    <t>87462536</t>
  </si>
  <si>
    <t>Reprofilace betonu sanačními maltami na cementové bázi ručně líce kleneb a podhledů, tloušťky přes 10 do 20 mm</t>
  </si>
  <si>
    <t>https://podminky.urs.cz/item/CS_URS_2022_02/985311212</t>
  </si>
  <si>
    <t>171</t>
  </si>
  <si>
    <t>985311213</t>
  </si>
  <si>
    <t>Reprofilace líce kleneb a podhledů cementovou sanační maltou tl přes 20 do 30 mm</t>
  </si>
  <si>
    <t>1099262328</t>
  </si>
  <si>
    <t>Reprofilace betonu sanačními maltami na cementové bázi ručně líce kleneb a podhledů, tloušťky přes 20 do 30 mm</t>
  </si>
  <si>
    <t>https://podminky.urs.cz/item/CS_URS_2022_02/985311213</t>
  </si>
  <si>
    <t>9+1</t>
  </si>
  <si>
    <t>172</t>
  </si>
  <si>
    <t>985324111</t>
  </si>
  <si>
    <t>Impregnační nátěr betonu dvojnásobný (OS-A)</t>
  </si>
  <si>
    <t>12290015</t>
  </si>
  <si>
    <t>Ochranný nátěr betonu na bázi silanu impregnační dvojnásobný (OS-A)</t>
  </si>
  <si>
    <t>https://podminky.urs.cz/item/CS_URS_2022_02/985324111</t>
  </si>
  <si>
    <t>138,5</t>
  </si>
  <si>
    <t>173</t>
  </si>
  <si>
    <t>985331112</t>
  </si>
  <si>
    <t>Dodatečné vlepování betonářské výztuže D 10 mm do cementové aktivované malty včetně vyvrtání otvoru</t>
  </si>
  <si>
    <t>-672560234</t>
  </si>
  <si>
    <t>Dodatečné vlepování betonářské výztuže včetně vyvrtání a vyčištění otvoru cementovou aktivovanou maltou průměr výztuže 10 mm</t>
  </si>
  <si>
    <t>https://podminky.urs.cz/item/CS_URS_2022_02/985331112</t>
  </si>
  <si>
    <t>3+4+13+2+100</t>
  </si>
  <si>
    <t>174</t>
  </si>
  <si>
    <t>985441113</t>
  </si>
  <si>
    <t>Přídavná šroubovitá nerezová výztuž 1 táhlo D 8 mm v drážce v cihelném zdivu hl do 70 mm</t>
  </si>
  <si>
    <t>-273132413</t>
  </si>
  <si>
    <t>Přídavná šroubovitá nerezová výztuž pro sanaci trhlin v drážce včetně vyfrézování a zalití kotevní maltou v cihelném nebo kamenném zdivu hloubky do 70 mm 1 táhlo průměru 8 mm</t>
  </si>
  <si>
    <t>https://podminky.urs.cz/item/CS_URS_2022_02/985441113</t>
  </si>
  <si>
    <t>18+30+60+12+24+39</t>
  </si>
  <si>
    <t>175</t>
  </si>
  <si>
    <t>HLX.0018662.URS</t>
  </si>
  <si>
    <t>Helifix, helikální nerezová výztuž Helibar 8mm</t>
  </si>
  <si>
    <t>14374344</t>
  </si>
  <si>
    <t>176</t>
  </si>
  <si>
    <t>992114111</t>
  </si>
  <si>
    <t>Vodorovné přemístění mostních dílců z ŽB na vzdálenost 1000 m hmotnosti do 5 t</t>
  </si>
  <si>
    <t>-2115170394</t>
  </si>
  <si>
    <t>Vodorovné přemístění mostních dílců vzdálenosti přesunu do 1 000 m do 5 t</t>
  </si>
  <si>
    <t>https://podminky.urs.cz/item/CS_URS_2022_02/992114111</t>
  </si>
  <si>
    <t>997</t>
  </si>
  <si>
    <t>Přesun sutě</t>
  </si>
  <si>
    <t>177</t>
  </si>
  <si>
    <t>997013501</t>
  </si>
  <si>
    <t>Odvoz suti a vybouraných hmot na skládku nebo meziskládku do 1 km se složením</t>
  </si>
  <si>
    <t>-40036456</t>
  </si>
  <si>
    <t>Odvoz suti a vybouraných hmot na skládku nebo meziskládku se složením, na vzdálenost do 1 km</t>
  </si>
  <si>
    <t>https://podminky.urs.cz/item/CS_URS_2022_02/997013501</t>
  </si>
  <si>
    <t>178</t>
  </si>
  <si>
    <t>997013509</t>
  </si>
  <si>
    <t>Příplatek k odvozu suti a vybouraných hmot na skládku ZKD 1 km přes 1 km</t>
  </si>
  <si>
    <t>24238227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</si>
  <si>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</si>
  <si>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</si>
  <si>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179</t>
  </si>
  <si>
    <t>997013601</t>
  </si>
  <si>
    <t>Poplatek za uložení na skládce (skládkovné) stavebního odpadu betonového kód odpadu 17 01 01</t>
  </si>
  <si>
    <t>537741043</t>
  </si>
  <si>
    <t>Poplatek za uložení stavebního odpadu na skládce (skládkovné) z prostého betonu zatříděného do Katalogu odpadů pod kódem 17 01 01</t>
  </si>
  <si>
    <t>https://podminky.urs.cz/item/CS_URS_2022_02/997013601</t>
  </si>
  <si>
    <t>7,1+7,1+0,536+5,5+0,239+0,015+0,8+0,239+12,188+12,188</t>
  </si>
  <si>
    <t>180</t>
  </si>
  <si>
    <t>997013631</t>
  </si>
  <si>
    <t>Poplatek za uložení na skládce (skládkovné) stavebního odpadu směsného kód odpadu 17 09 04</t>
  </si>
  <si>
    <t>-1511328631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</si>
  <si>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</si>
  <si>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</si>
  <si>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11,624+29,724+3,553+0,332</t>
  </si>
  <si>
    <t>181</t>
  </si>
  <si>
    <t>997013655</t>
  </si>
  <si>
    <t>Poplatek za uložení na skládce (skládkovné) zeminy a kamení kód odpadu 17 05 04</t>
  </si>
  <si>
    <t>-903354362</t>
  </si>
  <si>
    <t>Poplatek za uložení stavebního odpadu na skládce (skládkovné) zeminy a kamení zatříděného do Katalogu odpadů pod kódem 17 05 04</t>
  </si>
  <si>
    <t>https://podminky.urs.cz/item/CS_URS_2022_02/997013655</t>
  </si>
  <si>
    <t>329,312+106,869+120</t>
  </si>
  <si>
    <t>182</t>
  </si>
  <si>
    <t>997013841</t>
  </si>
  <si>
    <t>Poplatek za uložení na skládce (skládkovné) odpadu po otryskávání bez obsahu nebezpečných látek kód odpadu 12 01 17</t>
  </si>
  <si>
    <t>-299788251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</si>
  <si>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</si>
  <si>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https://podminky.urs.cz/item/CS_URS_2022_02/997013841</t>
  </si>
  <si>
    <t>183</t>
  </si>
  <si>
    <t>997013861</t>
  </si>
  <si>
    <t>Poplatek za uložení stavebního odpadu na recyklační skládce (skládkovné) z prostého betonu kód odpadu 17 01 01</t>
  </si>
  <si>
    <t>-920205403</t>
  </si>
  <si>
    <t>Poplatek za uložení stavebního odpadu na recyklační skládce (skládkovné) z prostého betonu zatříděného do Katalogu odpadů pod kódem 17 01 01</t>
  </si>
  <si>
    <t>https://podminky.urs.cz/item/CS_URS_2022_02/997013861</t>
  </si>
  <si>
    <t>8,081+7,346</t>
  </si>
  <si>
    <t>184</t>
  </si>
  <si>
    <t>997013862</t>
  </si>
  <si>
    <t>Poplatek za uložení stavebního odpadu na recyklační skládce (skládkovné) z armovaného betonu kód odpadu 17 01 01</t>
  </si>
  <si>
    <t>-868916564</t>
  </si>
  <si>
    <t>Poplatek za uložení stavebního odpadu na recyklační skládce (skládkovné) z armovaného betonu zatříděného do Katalogu odpadů pod kódem 17 01 01</t>
  </si>
  <si>
    <t>https://podminky.urs.cz/item/CS_URS_2022_02/997013862</t>
  </si>
  <si>
    <t>40,36+6,998+17,373</t>
  </si>
  <si>
    <t>185</t>
  </si>
  <si>
    <t>997013873</t>
  </si>
  <si>
    <t>Poplatek za uložení stavebního odpadu na recyklační skládce (skládkovné) zeminy a kamení zatříděného do Katalogu odpadů pod kódem 17 05 04</t>
  </si>
  <si>
    <t>-312660273</t>
  </si>
  <si>
    <t>https://podminky.urs.cz/item/CS_URS_2022_02/997013873</t>
  </si>
  <si>
    <t>43,508</t>
  </si>
  <si>
    <t>186</t>
  </si>
  <si>
    <t>997211511</t>
  </si>
  <si>
    <t>Vodorovná doprava suti po suchu na vzdálenost do 1 km</t>
  </si>
  <si>
    <t>-1243997666</t>
  </si>
  <si>
    <t>Vodorovná doprava suti nebo vybouraných hmot suti se složením a hrubým urovnáním, na vzdálenost do 1 km</t>
  </si>
  <si>
    <t>https://podminky.urs.cz/item/CS_URS_2022_02/997211511</t>
  </si>
  <si>
    <t>187</t>
  </si>
  <si>
    <t>997211519</t>
  </si>
  <si>
    <t>Příplatek ZKD 1 km u vodorovné dopravy suti</t>
  </si>
  <si>
    <t>-1633152812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</si>
  <si>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</si>
  <si>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</si>
  <si>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188</t>
  </si>
  <si>
    <t>997211521</t>
  </si>
  <si>
    <t>Vodorovná doprava vybouraných hmot po suchu na vzdálenost do 1 km</t>
  </si>
  <si>
    <t>-1848200231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</si>
  <si>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</si>
  <si>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https://podminky.urs.cz/item/CS_URS_2022_02/997211521</t>
  </si>
  <si>
    <t>189</t>
  </si>
  <si>
    <t>997211612</t>
  </si>
  <si>
    <t>Nakládání vybouraných hmot na dopravní prostředky pro vodorovnou dopravu</t>
  </si>
  <si>
    <t>99844319</t>
  </si>
  <si>
    <t>Nakládání suti nebo vybouraných hmot na dopravní prostředky pro vodorovnou dopravu vybouraných hmot</t>
  </si>
  <si>
    <t>https://podminky.urs.cz/item/CS_URS_2022_02/997211612</t>
  </si>
  <si>
    <t>190</t>
  </si>
  <si>
    <t>997211621</t>
  </si>
  <si>
    <t>Ekologická likvidace mostnic - drcení a odvoz do 20 km</t>
  </si>
  <si>
    <t>-1787891437</t>
  </si>
  <si>
    <t>Ekologická likvidace mostnic s drcením s odvozem drtě do 20 km</t>
  </si>
  <si>
    <t>https://podminky.urs.cz/item/CS_URS_2022_02/997211621</t>
  </si>
  <si>
    <t>38+108+2+50</t>
  </si>
  <si>
    <t>998</t>
  </si>
  <si>
    <t>Přesun hmot</t>
  </si>
  <si>
    <t>191</t>
  </si>
  <si>
    <t>998212111</t>
  </si>
  <si>
    <t>Přesun hmot pro mosty zděné, monolitické betonové nebo ocelové v do 20 m</t>
  </si>
  <si>
    <t>1841283254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</si>
  <si>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</si>
  <si>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</si>
  <si>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PSV</t>
  </si>
  <si>
    <t>Práce a dodávky PSV</t>
  </si>
  <si>
    <t>711</t>
  </si>
  <si>
    <t>Izolace proti vodě, vlhkosti a plynům</t>
  </si>
  <si>
    <t>192</t>
  </si>
  <si>
    <t>711112001</t>
  </si>
  <si>
    <t>Provedení izolace proti zemní vlhkosti svislé za studena nátěrem penetračním</t>
  </si>
  <si>
    <t>-638718764</t>
  </si>
  <si>
    <t>Provedení izolace proti zemní vlhkosti natěradly a tmely za studena na ploše svislé S nátěrem penetračním</t>
  </si>
  <si>
    <t>https://podminky.urs.cz/item/CS_URS_2022_02/711112001</t>
  </si>
  <si>
    <t>62,656+56,857+50</t>
  </si>
  <si>
    <t>193</t>
  </si>
  <si>
    <t>11163150</t>
  </si>
  <si>
    <t>lak penetrační asfaltový</t>
  </si>
  <si>
    <t>220320367</t>
  </si>
  <si>
    <t>194</t>
  </si>
  <si>
    <t>711112011</t>
  </si>
  <si>
    <t>Provedení izolace proti zemní vlhkosti svislé za studena suspenzí asfaltovou</t>
  </si>
  <si>
    <t>566643732</t>
  </si>
  <si>
    <t>Provedení izolace proti zemní vlhkosti natěradly a tmely za studena na ploše svislé S nátěrem suspensí asfaltovou</t>
  </si>
  <si>
    <t>https://podminky.urs.cz/item/CS_URS_2022_02/711112011</t>
  </si>
  <si>
    <t>125,313+113,715+150</t>
  </si>
  <si>
    <t>195</t>
  </si>
  <si>
    <t>11163152</t>
  </si>
  <si>
    <t>lak hydroizolační asfaltový</t>
  </si>
  <si>
    <t>984382318</t>
  </si>
  <si>
    <t>0,051+0,047</t>
  </si>
  <si>
    <t>765</t>
  </si>
  <si>
    <t>Krytina skládaná</t>
  </si>
  <si>
    <t>196</t>
  </si>
  <si>
    <t>765142001</t>
  </si>
  <si>
    <t>Montáž krytiny z polykarbonátových komůrkových desek rovných na kovovou konstrukci</t>
  </si>
  <si>
    <t>185625675</t>
  </si>
  <si>
    <t>Montáž krytiny z polykarbonátových desek rovných komůrkových na kovovou konstrukci</t>
  </si>
  <si>
    <t>https://podminky.urs.cz/item/CS_URS_2022_02/765142001</t>
  </si>
  <si>
    <t>767</t>
  </si>
  <si>
    <t>Konstrukce zámečnické</t>
  </si>
  <si>
    <t>197</t>
  </si>
  <si>
    <t>767581801</t>
  </si>
  <si>
    <t>Demontáž podhledu kazet</t>
  </si>
  <si>
    <t>88284697</t>
  </si>
  <si>
    <t>Demontáž podhledů kazet</t>
  </si>
  <si>
    <t>https://podminky.urs.cz/item/CS_URS_2022_02/767581801</t>
  </si>
  <si>
    <t>7,5</t>
  </si>
  <si>
    <t>781</t>
  </si>
  <si>
    <t>Dokončovací práce - obklady</t>
  </si>
  <si>
    <t>198</t>
  </si>
  <si>
    <t>781151031</t>
  </si>
  <si>
    <t>Celoplošné vyrovnání podkladu stěrkou tl 3 mm</t>
  </si>
  <si>
    <t>-1581723608</t>
  </si>
  <si>
    <t>Příprava podkladu před provedením obkladu celoplošné vyrovnání podkladu stěrkou, tloušťky 3 mm</t>
  </si>
  <si>
    <t>https://podminky.urs.cz/item/CS_URS_2022_02/781151031</t>
  </si>
  <si>
    <t>199</t>
  </si>
  <si>
    <t>781463911</t>
  </si>
  <si>
    <t>Výměna dlaždice čedičové lepené velikosti 200x200 mm u obkladů</t>
  </si>
  <si>
    <t>-1097892091</t>
  </si>
  <si>
    <t>Výměna čedičové dlaždice u obkladů lepené, velikosti 200 x 200 mm</t>
  </si>
  <si>
    <t>https://podminky.urs.cz/item/CS_URS_2022_02/781463911</t>
  </si>
  <si>
    <t>782</t>
  </si>
  <si>
    <t>Dokončovací práce - obklady z kamene</t>
  </si>
  <si>
    <t>782111112</t>
  </si>
  <si>
    <t>Montáž obkladu stěn z pravoúhlých desek z měkkého kamene do malty tl přes 25 do 30 mm</t>
  </si>
  <si>
    <t>-431396756</t>
  </si>
  <si>
    <t>Montáž obkladů stěn z měkkých kamenů kladených do malty z nejvýše dvou rozdílných druhů pravoúhlých desek ve skladbě se pravidelně opakujících tl. přes 25 do 30 mm</t>
  </si>
  <si>
    <t>https://podminky.urs.cz/item/CS_URS_2022_02/782111112</t>
  </si>
  <si>
    <t>201</t>
  </si>
  <si>
    <t>782111811</t>
  </si>
  <si>
    <t>Demontáž obkladů stěn z kamene do suti z měkkých kamenů kladených do malty</t>
  </si>
  <si>
    <t>-1383147478</t>
  </si>
  <si>
    <t>https://podminky.urs.cz/item/CS_URS_2022_02/782111811</t>
  </si>
  <si>
    <t>783</t>
  </si>
  <si>
    <t>Dokončovací práce - nátěry</t>
  </si>
  <si>
    <t>202</t>
  </si>
  <si>
    <t>783009421</t>
  </si>
  <si>
    <t>Bezpečnostní šrafování stěnových nebo podlahových hran</t>
  </si>
  <si>
    <t>88181318</t>
  </si>
  <si>
    <t>Bezpečnostní šrafování rohových hran stěnových nebo podlahových</t>
  </si>
  <si>
    <t>https://podminky.urs.cz/item/CS_URS_2022_02/783009421</t>
  </si>
  <si>
    <t>56+42+38+60+82+78+38+37+25+40+351</t>
  </si>
  <si>
    <t>203</t>
  </si>
  <si>
    <t>783208110</t>
  </si>
  <si>
    <t>Provedení lazurovacíhon dvojnásobného nátěru tesařských konstrukcí</t>
  </si>
  <si>
    <t>-978972294</t>
  </si>
  <si>
    <t>Provedení nátěru tesařských konstrukcí lazurovacího dvojnásobného</t>
  </si>
  <si>
    <t>https://podminky.urs.cz/item/CS_URS_2022_02/783208110</t>
  </si>
  <si>
    <t>19+73</t>
  </si>
  <si>
    <t>204</t>
  </si>
  <si>
    <t>783846503</t>
  </si>
  <si>
    <t>Antigraffiti nátěr trvalý do 100 cyklů odstranění graffiti hladkých betonových povrchů</t>
  </si>
  <si>
    <t>1367150323</t>
  </si>
  <si>
    <t>Antigraffiti preventivní nátěr omítek hladkých betonových povrchů trvalý pro opakované odstraňování graffiti v počtu do 100 cyklů</t>
  </si>
  <si>
    <t>https://podminky.urs.cz/item/CS_URS_2022_02/783846503</t>
  </si>
  <si>
    <t>HZS</t>
  </si>
  <si>
    <t>Hodinové zúčtovací sazby</t>
  </si>
  <si>
    <t>205</t>
  </si>
  <si>
    <t>HZS1451</t>
  </si>
  <si>
    <t>Hodinová zúčtovací sazba dělník údržby mostů</t>
  </si>
  <si>
    <t>hod</t>
  </si>
  <si>
    <t>-1991759926</t>
  </si>
  <si>
    <t>Hodinové zúčtovací sazby profesí HSV provádění konstrukcí inženýrských a dopravních staveb dělník údržby mostů</t>
  </si>
  <si>
    <t>https://podminky.urs.cz/item/CS_URS_2022_02/HZS1451</t>
  </si>
  <si>
    <t>"2022/4"10+5+10+6</t>
  </si>
  <si>
    <t>"2022/12"5+60</t>
  </si>
  <si>
    <t>"2022/11"10+5+10+15+15+20+16+12+20+30+10+45</t>
  </si>
  <si>
    <t>"MB"45</t>
  </si>
  <si>
    <t>34+14+45+5+6+16+6+6+25+28+30+26+22+18+32+30+24+7,5+10+12+8+18+28+22+24</t>
  </si>
  <si>
    <t>Součet</t>
  </si>
  <si>
    <t>VRN</t>
  </si>
  <si>
    <t>Vedlejší rozpočtové náklady</t>
  </si>
  <si>
    <t>VRN1</t>
  </si>
  <si>
    <t>Průzkumné, geodetické a projektové práce</t>
  </si>
  <si>
    <t>206</t>
  </si>
  <si>
    <t>012103000</t>
  </si>
  <si>
    <t>Geodetické práce před výstavbou</t>
  </si>
  <si>
    <t>kpl</t>
  </si>
  <si>
    <t>1024</t>
  </si>
  <si>
    <t>390224094</t>
  </si>
  <si>
    <t>https://podminky.urs.cz/item/CS_URS_2022_02/012103000</t>
  </si>
  <si>
    <t>207</t>
  </si>
  <si>
    <t>012303000</t>
  </si>
  <si>
    <t>Geodetické práce po výstavbě</t>
  </si>
  <si>
    <t>1895030965</t>
  </si>
  <si>
    <t>https://podminky.urs.cz/item/CS_URS_2022_02/012303000</t>
  </si>
  <si>
    <t>208</t>
  </si>
  <si>
    <t>013224000</t>
  </si>
  <si>
    <t>Dokumentace pro stavební povolení</t>
  </si>
  <si>
    <t>-559476667</t>
  </si>
  <si>
    <t>https://podminky.urs.cz/item/CS_URS_2022_02/013224000</t>
  </si>
  <si>
    <t>209</t>
  </si>
  <si>
    <t>013254000</t>
  </si>
  <si>
    <t>Dokumentace skutečného provedení stavby</t>
  </si>
  <si>
    <t>264800250</t>
  </si>
  <si>
    <t>https://podminky.urs.cz/item/CS_URS_2022_02/013254000</t>
  </si>
  <si>
    <t>VRN3</t>
  </si>
  <si>
    <t>Zařízení staveniště</t>
  </si>
  <si>
    <t>210</t>
  </si>
  <si>
    <t>030001000</t>
  </si>
  <si>
    <t>-131472676</t>
  </si>
  <si>
    <t>https://podminky.urs.cz/item/CS_URS_2022_02/030001000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</si>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</sst>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3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0" borderId="23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0" borderId="15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left" vertical="center"/>
    </xf>
    <xf numFmtId="0" fontId="18" fillId="3" borderId="8" xfId="0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2/946211832" TargetMode="External"/><Relationship Id="rId21" Type="http://schemas.openxmlformats.org/officeDocument/2006/relationships/hyperlink" Target="https://podminky.urs.cz/item/CS_URS_2022_02/167151111" TargetMode="External"/><Relationship Id="rId42" Type="http://schemas.openxmlformats.org/officeDocument/2006/relationships/hyperlink" Target="https://podminky.urs.cz/item/CS_URS_2022_02/274354211" TargetMode="External"/><Relationship Id="rId47" Type="http://schemas.openxmlformats.org/officeDocument/2006/relationships/hyperlink" Target="https://podminky.urs.cz/item/CS_URS_2022_02/317321191" TargetMode="External"/><Relationship Id="rId63" Type="http://schemas.openxmlformats.org/officeDocument/2006/relationships/hyperlink" Target="https://podminky.urs.cz/item/CS_URS_2022_02/421953321" TargetMode="External"/><Relationship Id="rId68" Type="http://schemas.openxmlformats.org/officeDocument/2006/relationships/hyperlink" Target="https://podminky.urs.cz/item/CS_URS_2022_02/451315136" TargetMode="External"/><Relationship Id="rId84" Type="http://schemas.openxmlformats.org/officeDocument/2006/relationships/hyperlink" Target="https://podminky.urs.cz/item/CS_URS_2022_02/628613111" TargetMode="External"/><Relationship Id="rId89" Type="http://schemas.openxmlformats.org/officeDocument/2006/relationships/hyperlink" Target="https://podminky.urs.cz/item/CS_URS_2022_02/629992111" TargetMode="External"/><Relationship Id="rId112" Type="http://schemas.openxmlformats.org/officeDocument/2006/relationships/hyperlink" Target="https://podminky.urs.cz/item/CS_URS_2022_02/944611811" TargetMode="External"/><Relationship Id="rId133" Type="http://schemas.openxmlformats.org/officeDocument/2006/relationships/hyperlink" Target="https://podminky.urs.cz/item/CS_URS_2022_02/968072456" TargetMode="External"/><Relationship Id="rId138" Type="http://schemas.openxmlformats.org/officeDocument/2006/relationships/hyperlink" Target="https://podminky.urs.cz/item/CS_URS_2022_02/985112121" TargetMode="External"/><Relationship Id="rId154" Type="http://schemas.openxmlformats.org/officeDocument/2006/relationships/hyperlink" Target="https://podminky.urs.cz/item/CS_URS_2022_02/985311112" TargetMode="External"/><Relationship Id="rId159" Type="http://schemas.openxmlformats.org/officeDocument/2006/relationships/hyperlink" Target="https://podminky.urs.cz/item/CS_URS_2022_02/985324111" TargetMode="External"/><Relationship Id="rId175" Type="http://schemas.openxmlformats.org/officeDocument/2006/relationships/hyperlink" Target="https://podminky.urs.cz/item/CS_URS_2022_02/997211612" TargetMode="External"/><Relationship Id="rId170" Type="http://schemas.openxmlformats.org/officeDocument/2006/relationships/hyperlink" Target="https://podminky.urs.cz/item/CS_URS_2022_02/997013862" TargetMode="External"/><Relationship Id="rId191" Type="http://schemas.openxmlformats.org/officeDocument/2006/relationships/hyperlink" Target="https://podminky.urs.cz/item/CS_URS_2022_02/012303000" TargetMode="External"/><Relationship Id="rId16" Type="http://schemas.openxmlformats.org/officeDocument/2006/relationships/hyperlink" Target="https://podminky.urs.cz/item/CS_URS_2022_02/162211201" TargetMode="External"/><Relationship Id="rId107" Type="http://schemas.openxmlformats.org/officeDocument/2006/relationships/hyperlink" Target="https://podminky.urs.cz/item/CS_URS_2022_02/943111111" TargetMode="External"/><Relationship Id="rId11" Type="http://schemas.openxmlformats.org/officeDocument/2006/relationships/hyperlink" Target="https://podminky.urs.cz/item/CS_URS_2022_02/122252502" TargetMode="External"/><Relationship Id="rId32" Type="http://schemas.openxmlformats.org/officeDocument/2006/relationships/hyperlink" Target="https://podminky.urs.cz/item/CS_URS_2022_02/271532212" TargetMode="External"/><Relationship Id="rId37" Type="http://schemas.openxmlformats.org/officeDocument/2006/relationships/hyperlink" Target="https://podminky.urs.cz/item/CS_URS_2022_02/273361412" TargetMode="External"/><Relationship Id="rId53" Type="http://schemas.openxmlformats.org/officeDocument/2006/relationships/hyperlink" Target="https://podminky.urs.cz/item/CS_URS_2022_02/334323291" TargetMode="External"/><Relationship Id="rId58" Type="http://schemas.openxmlformats.org/officeDocument/2006/relationships/hyperlink" Target="https://podminky.urs.cz/item/CS_URS_2022_02/348185131" TargetMode="External"/><Relationship Id="rId74" Type="http://schemas.openxmlformats.org/officeDocument/2006/relationships/hyperlink" Target="https://podminky.urs.cz/item/CS_URS_2022_02/521272215" TargetMode="External"/><Relationship Id="rId79" Type="http://schemas.openxmlformats.org/officeDocument/2006/relationships/hyperlink" Target="https://podminky.urs.cz/item/CS_URS_2022_02/521283221" TargetMode="External"/><Relationship Id="rId102" Type="http://schemas.openxmlformats.org/officeDocument/2006/relationships/hyperlink" Target="https://podminky.urs.cz/item/CS_URS_2022_02/938905311" TargetMode="External"/><Relationship Id="rId123" Type="http://schemas.openxmlformats.org/officeDocument/2006/relationships/hyperlink" Target="https://podminky.urs.cz/item/CS_URS_2022_02/952904121" TargetMode="External"/><Relationship Id="rId128" Type="http://schemas.openxmlformats.org/officeDocument/2006/relationships/hyperlink" Target="https://podminky.urs.cz/item/CS_URS_2022_02/962052210" TargetMode="External"/><Relationship Id="rId144" Type="http://schemas.openxmlformats.org/officeDocument/2006/relationships/hyperlink" Target="https://podminky.urs.cz/item/CS_URS_2022_02/985223210" TargetMode="External"/><Relationship Id="rId149" Type="http://schemas.openxmlformats.org/officeDocument/2006/relationships/hyperlink" Target="https://podminky.urs.cz/item/CS_URS_2022_02/985232111" TargetMode="External"/><Relationship Id="rId5" Type="http://schemas.openxmlformats.org/officeDocument/2006/relationships/hyperlink" Target="https://podminky.urs.cz/item/CS_URS_2022_02/112201111" TargetMode="External"/><Relationship Id="rId90" Type="http://schemas.openxmlformats.org/officeDocument/2006/relationships/hyperlink" Target="https://podminky.urs.cz/item/CS_URS_2022_02/629992112" TargetMode="External"/><Relationship Id="rId95" Type="http://schemas.openxmlformats.org/officeDocument/2006/relationships/hyperlink" Target="https://podminky.urs.cz/item/CS_URS_2022_02/936171311" TargetMode="External"/><Relationship Id="rId160" Type="http://schemas.openxmlformats.org/officeDocument/2006/relationships/hyperlink" Target="https://podminky.urs.cz/item/CS_URS_2022_02/985331112" TargetMode="External"/><Relationship Id="rId165" Type="http://schemas.openxmlformats.org/officeDocument/2006/relationships/hyperlink" Target="https://podminky.urs.cz/item/CS_URS_2022_02/997013601" TargetMode="External"/><Relationship Id="rId181" Type="http://schemas.openxmlformats.org/officeDocument/2006/relationships/hyperlink" Target="https://podminky.urs.cz/item/CS_URS_2022_02/767581801" TargetMode="External"/><Relationship Id="rId186" Type="http://schemas.openxmlformats.org/officeDocument/2006/relationships/hyperlink" Target="https://podminky.urs.cz/item/CS_URS_2022_02/783009421" TargetMode="External"/><Relationship Id="rId22" Type="http://schemas.openxmlformats.org/officeDocument/2006/relationships/hyperlink" Target="https://podminky.urs.cz/item/CS_URS_2022_02/171111111" TargetMode="External"/><Relationship Id="rId27" Type="http://schemas.openxmlformats.org/officeDocument/2006/relationships/hyperlink" Target="https://podminky.urs.cz/item/CS_URS_2022_02/181951112" TargetMode="External"/><Relationship Id="rId43" Type="http://schemas.openxmlformats.org/officeDocument/2006/relationships/hyperlink" Target="https://podminky.urs.cz/item/CS_URS_2022_02/275326231" TargetMode="External"/><Relationship Id="rId48" Type="http://schemas.openxmlformats.org/officeDocument/2006/relationships/hyperlink" Target="https://podminky.urs.cz/item/CS_URS_2022_02/317353121" TargetMode="External"/><Relationship Id="rId64" Type="http://schemas.openxmlformats.org/officeDocument/2006/relationships/hyperlink" Target="https://podminky.urs.cz/item/CS_URS_2022_02/429172111" TargetMode="External"/><Relationship Id="rId69" Type="http://schemas.openxmlformats.org/officeDocument/2006/relationships/hyperlink" Target="https://podminky.urs.cz/item/CS_URS_2022_02/451577121" TargetMode="External"/><Relationship Id="rId113" Type="http://schemas.openxmlformats.org/officeDocument/2006/relationships/hyperlink" Target="https://podminky.urs.cz/item/CS_URS_2022_02/945221111" TargetMode="External"/><Relationship Id="rId118" Type="http://schemas.openxmlformats.org/officeDocument/2006/relationships/hyperlink" Target="https://podminky.urs.cz/item/CS_URS_2022_02/946221121" TargetMode="External"/><Relationship Id="rId134" Type="http://schemas.openxmlformats.org/officeDocument/2006/relationships/hyperlink" Target="https://podminky.urs.cz/item/CS_URS_2022_02/985111211" TargetMode="External"/><Relationship Id="rId139" Type="http://schemas.openxmlformats.org/officeDocument/2006/relationships/hyperlink" Target="https://podminky.urs.cz/item/CS_URS_2022_02/985112122" TargetMode="External"/><Relationship Id="rId80" Type="http://schemas.openxmlformats.org/officeDocument/2006/relationships/hyperlink" Target="https://podminky.urs.cz/item/CS_URS_2022_02/521371511" TargetMode="External"/><Relationship Id="rId85" Type="http://schemas.openxmlformats.org/officeDocument/2006/relationships/hyperlink" Target="https://podminky.urs.cz/item/CS_URS_2022_02/628613222" TargetMode="External"/><Relationship Id="rId150" Type="http://schemas.openxmlformats.org/officeDocument/2006/relationships/hyperlink" Target="https://podminky.urs.cz/item/CS_URS_2022_02/985233111" TargetMode="External"/><Relationship Id="rId155" Type="http://schemas.openxmlformats.org/officeDocument/2006/relationships/hyperlink" Target="https://podminky.urs.cz/item/CS_URS_2022_02/985311113" TargetMode="External"/><Relationship Id="rId171" Type="http://schemas.openxmlformats.org/officeDocument/2006/relationships/hyperlink" Target="https://podminky.urs.cz/item/CS_URS_2022_02/997013873" TargetMode="External"/><Relationship Id="rId176" Type="http://schemas.openxmlformats.org/officeDocument/2006/relationships/hyperlink" Target="https://podminky.urs.cz/item/CS_URS_2022_02/997211621" TargetMode="External"/><Relationship Id="rId192" Type="http://schemas.openxmlformats.org/officeDocument/2006/relationships/hyperlink" Target="https://podminky.urs.cz/item/CS_URS_2022_02/013224000" TargetMode="External"/><Relationship Id="rId12" Type="http://schemas.openxmlformats.org/officeDocument/2006/relationships/hyperlink" Target="https://podminky.urs.cz/item/CS_URS_2022_02/122252508" TargetMode="External"/><Relationship Id="rId17" Type="http://schemas.openxmlformats.org/officeDocument/2006/relationships/hyperlink" Target="https://podminky.urs.cz/item/CS_URS_2022_02/162211209" TargetMode="External"/><Relationship Id="rId33" Type="http://schemas.openxmlformats.org/officeDocument/2006/relationships/hyperlink" Target="https://podminky.urs.cz/item/CS_URS_2022_02/273321191" TargetMode="External"/><Relationship Id="rId38" Type="http://schemas.openxmlformats.org/officeDocument/2006/relationships/hyperlink" Target="https://podminky.urs.cz/item/CS_URS_2022_02/273362021" TargetMode="External"/><Relationship Id="rId59" Type="http://schemas.openxmlformats.org/officeDocument/2006/relationships/hyperlink" Target="https://podminky.urs.cz/item/CS_URS_2022_02/421941221" TargetMode="External"/><Relationship Id="rId103" Type="http://schemas.openxmlformats.org/officeDocument/2006/relationships/hyperlink" Target="https://podminky.urs.cz/item/CS_URS_2022_02/938906251" TargetMode="External"/><Relationship Id="rId108" Type="http://schemas.openxmlformats.org/officeDocument/2006/relationships/hyperlink" Target="https://podminky.urs.cz/item/CS_URS_2022_02/943111211" TargetMode="External"/><Relationship Id="rId124" Type="http://schemas.openxmlformats.org/officeDocument/2006/relationships/hyperlink" Target="https://podminky.urs.cz/item/CS_URS_2022_02/952904152" TargetMode="External"/><Relationship Id="rId129" Type="http://schemas.openxmlformats.org/officeDocument/2006/relationships/hyperlink" Target="https://podminky.urs.cz/item/CS_URS_2022_02/962084131" TargetMode="External"/><Relationship Id="rId54" Type="http://schemas.openxmlformats.org/officeDocument/2006/relationships/hyperlink" Target="https://podminky.urs.cz/item/CS_URS_2022_02/334352111" TargetMode="External"/><Relationship Id="rId70" Type="http://schemas.openxmlformats.org/officeDocument/2006/relationships/hyperlink" Target="https://podminky.urs.cz/item/CS_URS_2022_02/458311121" TargetMode="External"/><Relationship Id="rId75" Type="http://schemas.openxmlformats.org/officeDocument/2006/relationships/hyperlink" Target="https://podminky.urs.cz/item/CS_URS_2022_02/521273111" TargetMode="External"/><Relationship Id="rId91" Type="http://schemas.openxmlformats.org/officeDocument/2006/relationships/hyperlink" Target="https://podminky.urs.cz/item/CS_URS_2022_02/911121211" TargetMode="External"/><Relationship Id="rId96" Type="http://schemas.openxmlformats.org/officeDocument/2006/relationships/hyperlink" Target="https://podminky.urs.cz/item/CS_URS_2022_02/936942211" TargetMode="External"/><Relationship Id="rId140" Type="http://schemas.openxmlformats.org/officeDocument/2006/relationships/hyperlink" Target="https://podminky.urs.cz/item/CS_URS_2022_02/985112123" TargetMode="External"/><Relationship Id="rId145" Type="http://schemas.openxmlformats.org/officeDocument/2006/relationships/hyperlink" Target="https://podminky.urs.cz/item/CS_URS_2022_02/985223211" TargetMode="External"/><Relationship Id="rId161" Type="http://schemas.openxmlformats.org/officeDocument/2006/relationships/hyperlink" Target="https://podminky.urs.cz/item/CS_URS_2022_02/985441113" TargetMode="External"/><Relationship Id="rId166" Type="http://schemas.openxmlformats.org/officeDocument/2006/relationships/hyperlink" Target="https://podminky.urs.cz/item/CS_URS_2022_02/997013631" TargetMode="External"/><Relationship Id="rId182" Type="http://schemas.openxmlformats.org/officeDocument/2006/relationships/hyperlink" Target="https://podminky.urs.cz/item/CS_URS_2022_02/781151031" TargetMode="External"/><Relationship Id="rId187" Type="http://schemas.openxmlformats.org/officeDocument/2006/relationships/hyperlink" Target="https://podminky.urs.cz/item/CS_URS_2022_02/783208110" TargetMode="External"/><Relationship Id="rId1" Type="http://schemas.openxmlformats.org/officeDocument/2006/relationships/hyperlink" Target="https://podminky.urs.cz/item/CS_URS_2022_02/111151101" TargetMode="External"/><Relationship Id="rId6" Type="http://schemas.openxmlformats.org/officeDocument/2006/relationships/hyperlink" Target="https://podminky.urs.cz/item/CS_URS_2022_02/113105113" TargetMode="External"/><Relationship Id="rId23" Type="http://schemas.openxmlformats.org/officeDocument/2006/relationships/hyperlink" Target="https://podminky.urs.cz/item/CS_URS_2022_02/171112221" TargetMode="External"/><Relationship Id="rId28" Type="http://schemas.openxmlformats.org/officeDocument/2006/relationships/hyperlink" Target="https://podminky.urs.cz/item/CS_URS_2022_02/182151111" TargetMode="External"/><Relationship Id="rId49" Type="http://schemas.openxmlformats.org/officeDocument/2006/relationships/hyperlink" Target="https://podminky.urs.cz/item/CS_URS_2022_02/317353221" TargetMode="External"/><Relationship Id="rId114" Type="http://schemas.openxmlformats.org/officeDocument/2006/relationships/hyperlink" Target="https://podminky.urs.cz/item/CS_URS_2022_02/946211231" TargetMode="External"/><Relationship Id="rId119" Type="http://schemas.openxmlformats.org/officeDocument/2006/relationships/hyperlink" Target="https://podminky.urs.cz/item/CS_URS_2022_02/946221131" TargetMode="External"/><Relationship Id="rId44" Type="http://schemas.openxmlformats.org/officeDocument/2006/relationships/hyperlink" Target="https://podminky.urs.cz/item/CS_URS_2022_02/311272111" TargetMode="External"/><Relationship Id="rId60" Type="http://schemas.openxmlformats.org/officeDocument/2006/relationships/hyperlink" Target="https://podminky.urs.cz/item/CS_URS_2022_02/421941311" TargetMode="External"/><Relationship Id="rId65" Type="http://schemas.openxmlformats.org/officeDocument/2006/relationships/hyperlink" Target="https://podminky.urs.cz/item/CS_URS_2022_02/429172211" TargetMode="External"/><Relationship Id="rId81" Type="http://schemas.openxmlformats.org/officeDocument/2006/relationships/hyperlink" Target="https://podminky.urs.cz/item/CS_URS_2022_02/525121111" TargetMode="External"/><Relationship Id="rId86" Type="http://schemas.openxmlformats.org/officeDocument/2006/relationships/hyperlink" Target="https://podminky.urs.cz/item/CS_URS_2022_02/628613223" TargetMode="External"/><Relationship Id="rId130" Type="http://schemas.openxmlformats.org/officeDocument/2006/relationships/hyperlink" Target="https://podminky.urs.cz/item/CS_URS_2022_02/963071111" TargetMode="External"/><Relationship Id="rId135" Type="http://schemas.openxmlformats.org/officeDocument/2006/relationships/hyperlink" Target="https://podminky.urs.cz/item/CS_URS_2022_02/985111291" TargetMode="External"/><Relationship Id="rId151" Type="http://schemas.openxmlformats.org/officeDocument/2006/relationships/hyperlink" Target="https://podminky.urs.cz/item/CS_URS_2022_02/985233121" TargetMode="External"/><Relationship Id="rId156" Type="http://schemas.openxmlformats.org/officeDocument/2006/relationships/hyperlink" Target="https://podminky.urs.cz/item/CS_URS_2022_02/985311211" TargetMode="External"/><Relationship Id="rId177" Type="http://schemas.openxmlformats.org/officeDocument/2006/relationships/hyperlink" Target="https://podminky.urs.cz/item/CS_URS_2022_02/998212111" TargetMode="External"/><Relationship Id="rId172" Type="http://schemas.openxmlformats.org/officeDocument/2006/relationships/hyperlink" Target="https://podminky.urs.cz/item/CS_URS_2022_02/997211511" TargetMode="External"/><Relationship Id="rId193" Type="http://schemas.openxmlformats.org/officeDocument/2006/relationships/hyperlink" Target="https://podminky.urs.cz/item/CS_URS_2022_02/013254000" TargetMode="External"/><Relationship Id="rId13" Type="http://schemas.openxmlformats.org/officeDocument/2006/relationships/hyperlink" Target="https://podminky.urs.cz/item/CS_URS_2022_02/131212502" TargetMode="External"/><Relationship Id="rId18" Type="http://schemas.openxmlformats.org/officeDocument/2006/relationships/hyperlink" Target="https://podminky.urs.cz/item/CS_URS_2022_02/162751117" TargetMode="External"/><Relationship Id="rId39" Type="http://schemas.openxmlformats.org/officeDocument/2006/relationships/hyperlink" Target="https://podminky.urs.cz/item/CS_URS_2022_02/274321117" TargetMode="External"/><Relationship Id="rId109" Type="http://schemas.openxmlformats.org/officeDocument/2006/relationships/hyperlink" Target="https://podminky.urs.cz/item/CS_URS_2022_02/943111811" TargetMode="External"/><Relationship Id="rId34" Type="http://schemas.openxmlformats.org/officeDocument/2006/relationships/hyperlink" Target="https://podminky.urs.cz/item/CS_URS_2022_02/273322511" TargetMode="External"/><Relationship Id="rId50" Type="http://schemas.openxmlformats.org/officeDocument/2006/relationships/hyperlink" Target="https://podminky.urs.cz/item/CS_URS_2022_02/317361116" TargetMode="External"/><Relationship Id="rId55" Type="http://schemas.openxmlformats.org/officeDocument/2006/relationships/hyperlink" Target="https://podminky.urs.cz/item/CS_URS_2022_02/334352211" TargetMode="External"/><Relationship Id="rId76" Type="http://schemas.openxmlformats.org/officeDocument/2006/relationships/hyperlink" Target="https://podminky.urs.cz/item/CS_URS_2022_02/521273221" TargetMode="External"/><Relationship Id="rId97" Type="http://schemas.openxmlformats.org/officeDocument/2006/relationships/hyperlink" Target="https://podminky.urs.cz/item/CS_URS_2022_02/938111111" TargetMode="External"/><Relationship Id="rId104" Type="http://schemas.openxmlformats.org/officeDocument/2006/relationships/hyperlink" Target="https://podminky.urs.cz/item/CS_URS_2022_02/941111111" TargetMode="External"/><Relationship Id="rId120" Type="http://schemas.openxmlformats.org/officeDocument/2006/relationships/hyperlink" Target="https://podminky.urs.cz/item/CS_URS_2022_02/946221132" TargetMode="External"/><Relationship Id="rId125" Type="http://schemas.openxmlformats.org/officeDocument/2006/relationships/hyperlink" Target="https://podminky.urs.cz/item/CS_URS_2022_02/962022390" TargetMode="External"/><Relationship Id="rId141" Type="http://schemas.openxmlformats.org/officeDocument/2006/relationships/hyperlink" Target="https://podminky.urs.cz/item/CS_URS_2022_02/985131211" TargetMode="External"/><Relationship Id="rId146" Type="http://schemas.openxmlformats.org/officeDocument/2006/relationships/hyperlink" Target="https://podminky.urs.cz/item/CS_URS_2022_02/985231111" TargetMode="External"/><Relationship Id="rId167" Type="http://schemas.openxmlformats.org/officeDocument/2006/relationships/hyperlink" Target="https://podminky.urs.cz/item/CS_URS_2022_02/997013655" TargetMode="External"/><Relationship Id="rId188" Type="http://schemas.openxmlformats.org/officeDocument/2006/relationships/hyperlink" Target="https://podminky.urs.cz/item/CS_URS_2022_02/783846503" TargetMode="External"/><Relationship Id="rId7" Type="http://schemas.openxmlformats.org/officeDocument/2006/relationships/hyperlink" Target="https://podminky.urs.cz/item/CS_URS_2022_02/115001102" TargetMode="External"/><Relationship Id="rId71" Type="http://schemas.openxmlformats.org/officeDocument/2006/relationships/hyperlink" Target="https://podminky.urs.cz/item/CS_URS_2022_02/465513127" TargetMode="External"/><Relationship Id="rId92" Type="http://schemas.openxmlformats.org/officeDocument/2006/relationships/hyperlink" Target="https://podminky.urs.cz/item/CS_URS_2022_02/911121311" TargetMode="External"/><Relationship Id="rId162" Type="http://schemas.openxmlformats.org/officeDocument/2006/relationships/hyperlink" Target="https://podminky.urs.cz/item/CS_URS_2022_02/992114111" TargetMode="External"/><Relationship Id="rId183" Type="http://schemas.openxmlformats.org/officeDocument/2006/relationships/hyperlink" Target="https://podminky.urs.cz/item/CS_URS_2022_02/781463911" TargetMode="External"/><Relationship Id="rId2" Type="http://schemas.openxmlformats.org/officeDocument/2006/relationships/hyperlink" Target="https://podminky.urs.cz/item/CS_URS_2022_02/111203201" TargetMode="External"/><Relationship Id="rId29" Type="http://schemas.openxmlformats.org/officeDocument/2006/relationships/hyperlink" Target="https://podminky.urs.cz/item/CS_URS_2022_02/182251101" TargetMode="External"/><Relationship Id="rId24" Type="http://schemas.openxmlformats.org/officeDocument/2006/relationships/hyperlink" Target="https://podminky.urs.cz/item/CS_URS_2022_02/174111211" TargetMode="External"/><Relationship Id="rId40" Type="http://schemas.openxmlformats.org/officeDocument/2006/relationships/hyperlink" Target="https://podminky.urs.cz/item/CS_URS_2022_02/274321191" TargetMode="External"/><Relationship Id="rId45" Type="http://schemas.openxmlformats.org/officeDocument/2006/relationships/hyperlink" Target="https://podminky.urs.cz/item/CS_URS_2022_02/317221111" TargetMode="External"/><Relationship Id="rId66" Type="http://schemas.openxmlformats.org/officeDocument/2006/relationships/hyperlink" Target="https://podminky.urs.cz/item/CS_URS_2022_02/429173112" TargetMode="External"/><Relationship Id="rId87" Type="http://schemas.openxmlformats.org/officeDocument/2006/relationships/hyperlink" Target="https://podminky.urs.cz/item/CS_URS_2022_02/628613511" TargetMode="External"/><Relationship Id="rId110" Type="http://schemas.openxmlformats.org/officeDocument/2006/relationships/hyperlink" Target="https://podminky.urs.cz/item/CS_URS_2022_02/944611111" TargetMode="External"/><Relationship Id="rId115" Type="http://schemas.openxmlformats.org/officeDocument/2006/relationships/hyperlink" Target="https://podminky.urs.cz/item/CS_URS_2022_02/946211232" TargetMode="External"/><Relationship Id="rId131" Type="http://schemas.openxmlformats.org/officeDocument/2006/relationships/hyperlink" Target="https://podminky.urs.cz/item/CS_URS_2022_02/966008113" TargetMode="External"/><Relationship Id="rId136" Type="http://schemas.openxmlformats.org/officeDocument/2006/relationships/hyperlink" Target="https://podminky.urs.cz/item/CS_URS_2022_02/985112112" TargetMode="External"/><Relationship Id="rId157" Type="http://schemas.openxmlformats.org/officeDocument/2006/relationships/hyperlink" Target="https://podminky.urs.cz/item/CS_URS_2022_02/985311212" TargetMode="External"/><Relationship Id="rId178" Type="http://schemas.openxmlformats.org/officeDocument/2006/relationships/hyperlink" Target="https://podminky.urs.cz/item/CS_URS_2022_02/711112001" TargetMode="External"/><Relationship Id="rId61" Type="http://schemas.openxmlformats.org/officeDocument/2006/relationships/hyperlink" Target="https://podminky.urs.cz/item/CS_URS_2022_02/421941512" TargetMode="External"/><Relationship Id="rId82" Type="http://schemas.openxmlformats.org/officeDocument/2006/relationships/hyperlink" Target="https://podminky.urs.cz/item/CS_URS_2022_02/613323111" TargetMode="External"/><Relationship Id="rId152" Type="http://schemas.openxmlformats.org/officeDocument/2006/relationships/hyperlink" Target="https://podminky.urs.cz/item/CS_URS_2022_02/985241210" TargetMode="External"/><Relationship Id="rId173" Type="http://schemas.openxmlformats.org/officeDocument/2006/relationships/hyperlink" Target="https://podminky.urs.cz/item/CS_URS_2022_02/997211519" TargetMode="External"/><Relationship Id="rId194" Type="http://schemas.openxmlformats.org/officeDocument/2006/relationships/hyperlink" Target="https://podminky.urs.cz/item/CS_URS_2022_02/030001000" TargetMode="External"/><Relationship Id="rId19" Type="http://schemas.openxmlformats.org/officeDocument/2006/relationships/hyperlink" Target="https://podminky.urs.cz/item/CS_URS_2022_02/162751119" TargetMode="External"/><Relationship Id="rId14" Type="http://schemas.openxmlformats.org/officeDocument/2006/relationships/hyperlink" Target="https://podminky.urs.cz/item/CS_URS_2022_02/131251100" TargetMode="External"/><Relationship Id="rId30" Type="http://schemas.openxmlformats.org/officeDocument/2006/relationships/hyperlink" Target="https://podminky.urs.cz/item/CS_URS_2022_02/182351023" TargetMode="External"/><Relationship Id="rId35" Type="http://schemas.openxmlformats.org/officeDocument/2006/relationships/hyperlink" Target="https://podminky.urs.cz/item/CS_URS_2022_02/273356021" TargetMode="External"/><Relationship Id="rId56" Type="http://schemas.openxmlformats.org/officeDocument/2006/relationships/hyperlink" Target="https://podminky.urs.cz/item/CS_URS_2022_02/334361226" TargetMode="External"/><Relationship Id="rId77" Type="http://schemas.openxmlformats.org/officeDocument/2006/relationships/hyperlink" Target="https://podminky.urs.cz/item/CS_URS_2022_02/521281111" TargetMode="External"/><Relationship Id="rId100" Type="http://schemas.openxmlformats.org/officeDocument/2006/relationships/hyperlink" Target="https://podminky.urs.cz/item/CS_URS_2022_02/938132111" TargetMode="External"/><Relationship Id="rId105" Type="http://schemas.openxmlformats.org/officeDocument/2006/relationships/hyperlink" Target="https://podminky.urs.cz/item/CS_URS_2022_02/941111811" TargetMode="External"/><Relationship Id="rId126" Type="http://schemas.openxmlformats.org/officeDocument/2006/relationships/hyperlink" Target="https://podminky.urs.cz/item/CS_URS_2022_02/962032230" TargetMode="External"/><Relationship Id="rId147" Type="http://schemas.openxmlformats.org/officeDocument/2006/relationships/hyperlink" Target="https://podminky.urs.cz/item/CS_URS_2022_02/985231112" TargetMode="External"/><Relationship Id="rId168" Type="http://schemas.openxmlformats.org/officeDocument/2006/relationships/hyperlink" Target="https://podminky.urs.cz/item/CS_URS_2022_02/997013841" TargetMode="External"/><Relationship Id="rId8" Type="http://schemas.openxmlformats.org/officeDocument/2006/relationships/hyperlink" Target="https://podminky.urs.cz/item/CS_URS_2022_02/121103111" TargetMode="External"/><Relationship Id="rId51" Type="http://schemas.openxmlformats.org/officeDocument/2006/relationships/hyperlink" Target="https://podminky.urs.cz/item/CS_URS_2022_02/320101112" TargetMode="External"/><Relationship Id="rId72" Type="http://schemas.openxmlformats.org/officeDocument/2006/relationships/hyperlink" Target="https://podminky.urs.cz/item/CS_URS_2022_02/465513156" TargetMode="External"/><Relationship Id="rId93" Type="http://schemas.openxmlformats.org/officeDocument/2006/relationships/hyperlink" Target="https://podminky.urs.cz/item/CS_URS_2022_02/919535557" TargetMode="External"/><Relationship Id="rId98" Type="http://schemas.openxmlformats.org/officeDocument/2006/relationships/hyperlink" Target="https://podminky.urs.cz/item/CS_URS_2022_02/938121111" TargetMode="External"/><Relationship Id="rId121" Type="http://schemas.openxmlformats.org/officeDocument/2006/relationships/hyperlink" Target="https://podminky.urs.cz/item/CS_URS_2022_02/946221221" TargetMode="External"/><Relationship Id="rId142" Type="http://schemas.openxmlformats.org/officeDocument/2006/relationships/hyperlink" Target="https://podminky.urs.cz/item/CS_URS_2022_02/985142111" TargetMode="External"/><Relationship Id="rId163" Type="http://schemas.openxmlformats.org/officeDocument/2006/relationships/hyperlink" Target="https://podminky.urs.cz/item/CS_URS_2022_02/997013501" TargetMode="External"/><Relationship Id="rId184" Type="http://schemas.openxmlformats.org/officeDocument/2006/relationships/hyperlink" Target="https://podminky.urs.cz/item/CS_URS_2022_02/782111112" TargetMode="External"/><Relationship Id="rId189" Type="http://schemas.openxmlformats.org/officeDocument/2006/relationships/hyperlink" Target="https://podminky.urs.cz/item/CS_URS_2022_02/HZS1451" TargetMode="External"/><Relationship Id="rId3" Type="http://schemas.openxmlformats.org/officeDocument/2006/relationships/hyperlink" Target="https://podminky.urs.cz/item/CS_URS_2022_02/112101101" TargetMode="External"/><Relationship Id="rId25" Type="http://schemas.openxmlformats.org/officeDocument/2006/relationships/hyperlink" Target="https://podminky.urs.cz/item/CS_URS_2022_02/181311103" TargetMode="External"/><Relationship Id="rId46" Type="http://schemas.openxmlformats.org/officeDocument/2006/relationships/hyperlink" Target="https://podminky.urs.cz/item/CS_URS_2022_02/317321118" TargetMode="External"/><Relationship Id="rId67" Type="http://schemas.openxmlformats.org/officeDocument/2006/relationships/hyperlink" Target="https://podminky.urs.cz/item/CS_URS_2022_02/451315117" TargetMode="External"/><Relationship Id="rId116" Type="http://schemas.openxmlformats.org/officeDocument/2006/relationships/hyperlink" Target="https://podminky.urs.cz/item/CS_URS_2022_02/946211831" TargetMode="External"/><Relationship Id="rId137" Type="http://schemas.openxmlformats.org/officeDocument/2006/relationships/hyperlink" Target="https://podminky.urs.cz/item/CS_URS_2022_02/985112113" TargetMode="External"/><Relationship Id="rId158" Type="http://schemas.openxmlformats.org/officeDocument/2006/relationships/hyperlink" Target="https://podminky.urs.cz/item/CS_URS_2022_02/985311213" TargetMode="External"/><Relationship Id="rId20" Type="http://schemas.openxmlformats.org/officeDocument/2006/relationships/hyperlink" Target="https://podminky.urs.cz/item/CS_URS_2022_02/167151101" TargetMode="External"/><Relationship Id="rId41" Type="http://schemas.openxmlformats.org/officeDocument/2006/relationships/hyperlink" Target="https://podminky.urs.cz/item/CS_URS_2022_02/274354111" TargetMode="External"/><Relationship Id="rId62" Type="http://schemas.openxmlformats.org/officeDocument/2006/relationships/hyperlink" Target="https://podminky.urs.cz/item/CS_URS_2022_02/421953311" TargetMode="External"/><Relationship Id="rId83" Type="http://schemas.openxmlformats.org/officeDocument/2006/relationships/hyperlink" Target="https://podminky.urs.cz/item/CS_URS_2022_02/628611151" TargetMode="External"/><Relationship Id="rId88" Type="http://schemas.openxmlformats.org/officeDocument/2006/relationships/hyperlink" Target="https://podminky.urs.cz/item/CS_URS_2022_02/628613611" TargetMode="External"/><Relationship Id="rId111" Type="http://schemas.openxmlformats.org/officeDocument/2006/relationships/hyperlink" Target="https://podminky.urs.cz/item/CS_URS_2022_02/944611211" TargetMode="External"/><Relationship Id="rId132" Type="http://schemas.openxmlformats.org/officeDocument/2006/relationships/hyperlink" Target="https://podminky.urs.cz/item/CS_URS_2022_02/966075141" TargetMode="External"/><Relationship Id="rId153" Type="http://schemas.openxmlformats.org/officeDocument/2006/relationships/hyperlink" Target="https://podminky.urs.cz/item/CS_URS_2022_02/985311111" TargetMode="External"/><Relationship Id="rId174" Type="http://schemas.openxmlformats.org/officeDocument/2006/relationships/hyperlink" Target="https://podminky.urs.cz/item/CS_URS_2022_02/997211521" TargetMode="External"/><Relationship Id="rId179" Type="http://schemas.openxmlformats.org/officeDocument/2006/relationships/hyperlink" Target="https://podminky.urs.cz/item/CS_URS_2022_02/711112011" TargetMode="External"/><Relationship Id="rId195" Type="http://schemas.openxmlformats.org/officeDocument/2006/relationships/drawing" Target="../drawings/drawing3.xml"/><Relationship Id="rId190" Type="http://schemas.openxmlformats.org/officeDocument/2006/relationships/hyperlink" Target="https://podminky.urs.cz/item/CS_URS_2022_02/012103000" TargetMode="External"/><Relationship Id="rId15" Type="http://schemas.openxmlformats.org/officeDocument/2006/relationships/hyperlink" Target="https://podminky.urs.cz/item/CS_URS_2022_02/131253101" TargetMode="External"/><Relationship Id="rId36" Type="http://schemas.openxmlformats.org/officeDocument/2006/relationships/hyperlink" Target="https://podminky.urs.cz/item/CS_URS_2022_02/273356022" TargetMode="External"/><Relationship Id="rId57" Type="http://schemas.openxmlformats.org/officeDocument/2006/relationships/hyperlink" Target="https://podminky.urs.cz/item/CS_URS_2022_02/348185121" TargetMode="External"/><Relationship Id="rId106" Type="http://schemas.openxmlformats.org/officeDocument/2006/relationships/hyperlink" Target="https://podminky.urs.cz/item/CS_URS_2022_02/941112211" TargetMode="External"/><Relationship Id="rId127" Type="http://schemas.openxmlformats.org/officeDocument/2006/relationships/hyperlink" Target="https://podminky.urs.cz/item/CS_URS_2022_02/962042321" TargetMode="External"/><Relationship Id="rId10" Type="http://schemas.openxmlformats.org/officeDocument/2006/relationships/hyperlink" Target="https://podminky.urs.cz/item/CS_URS_2022_02/122251104" TargetMode="External"/><Relationship Id="rId31" Type="http://schemas.openxmlformats.org/officeDocument/2006/relationships/hyperlink" Target="https://podminky.urs.cz/item/CS_URS_2022_02/271532211" TargetMode="External"/><Relationship Id="rId52" Type="http://schemas.openxmlformats.org/officeDocument/2006/relationships/hyperlink" Target="https://podminky.urs.cz/item/CS_URS_2022_02/334323218" TargetMode="External"/><Relationship Id="rId73" Type="http://schemas.openxmlformats.org/officeDocument/2006/relationships/hyperlink" Target="https://podminky.urs.cz/item/CS_URS_2022_02/521271921" TargetMode="External"/><Relationship Id="rId78" Type="http://schemas.openxmlformats.org/officeDocument/2006/relationships/hyperlink" Target="https://podminky.urs.cz/item/CS_URS_2022_02/521281211" TargetMode="External"/><Relationship Id="rId94" Type="http://schemas.openxmlformats.org/officeDocument/2006/relationships/hyperlink" Target="https://podminky.urs.cz/item/CS_URS_2022_02/936171150" TargetMode="External"/><Relationship Id="rId99" Type="http://schemas.openxmlformats.org/officeDocument/2006/relationships/hyperlink" Target="https://podminky.urs.cz/item/CS_URS_2022_02/938131111" TargetMode="External"/><Relationship Id="rId101" Type="http://schemas.openxmlformats.org/officeDocument/2006/relationships/hyperlink" Target="https://podminky.urs.cz/item/CS_URS_2022_02/938903111" TargetMode="External"/><Relationship Id="rId122" Type="http://schemas.openxmlformats.org/officeDocument/2006/relationships/hyperlink" Target="https://podminky.urs.cz/item/CS_URS_2022_02/946221821" TargetMode="External"/><Relationship Id="rId143" Type="http://schemas.openxmlformats.org/officeDocument/2006/relationships/hyperlink" Target="https://podminky.urs.cz/item/CS_URS_2022_02/985223110" TargetMode="External"/><Relationship Id="rId148" Type="http://schemas.openxmlformats.org/officeDocument/2006/relationships/hyperlink" Target="https://podminky.urs.cz/item/CS_URS_2022_02/985231113" TargetMode="External"/><Relationship Id="rId164" Type="http://schemas.openxmlformats.org/officeDocument/2006/relationships/hyperlink" Target="https://podminky.urs.cz/item/CS_URS_2022_02/997013509" TargetMode="External"/><Relationship Id="rId169" Type="http://schemas.openxmlformats.org/officeDocument/2006/relationships/hyperlink" Target="https://podminky.urs.cz/item/CS_URS_2022_02/997013861" TargetMode="External"/><Relationship Id="rId185" Type="http://schemas.openxmlformats.org/officeDocument/2006/relationships/hyperlink" Target="https://podminky.urs.cz/item/CS_URS_2022_02/782111811" TargetMode="External"/><Relationship Id="rId4" Type="http://schemas.openxmlformats.org/officeDocument/2006/relationships/hyperlink" Target="https://podminky.urs.cz/item/CS_URS_2022_02/112151113" TargetMode="External"/><Relationship Id="rId9" Type="http://schemas.openxmlformats.org/officeDocument/2006/relationships/hyperlink" Target="https://podminky.urs.cz/item/CS_URS_2022_02/122211101" TargetMode="External"/><Relationship Id="rId180" Type="http://schemas.openxmlformats.org/officeDocument/2006/relationships/hyperlink" Target="https://podminky.urs.cz/item/CS_URS_2022_02/765142001" TargetMode="External"/><Relationship Id="rId26" Type="http://schemas.openxmlformats.org/officeDocument/2006/relationships/hyperlink" Target="https://podminky.urs.cz/item/CS_URS_2022_02/18141112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pans="1:74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304" t="s">
        <v>13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2"/>
      <c r="AQ5" s="22"/>
      <c r="AR5" s="20"/>
      <c r="BS5" s="17" t="s">
        <v>6</v>
      </c>
    </row>
    <row r="6" spans="1:74" s="1" customFormat="1" ht="36.950000000000003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306" t="s">
        <v>15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2"/>
      <c r="AQ6" s="22"/>
      <c r="AR6" s="20"/>
      <c r="BS6" s="17" t="s">
        <v>6</v>
      </c>
    </row>
    <row r="7" spans="1:74" s="1" customFormat="1" ht="12" customHeight="1">
      <c r="B7" s="21"/>
      <c r="C7" s="22"/>
      <c r="D7" s="28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8" t="s">
        <v>18</v>
      </c>
      <c r="AL7" s="22"/>
      <c r="AM7" s="22"/>
      <c r="AN7" s="26" t="s">
        <v>17</v>
      </c>
      <c r="AO7" s="22"/>
      <c r="AP7" s="22"/>
      <c r="AQ7" s="22"/>
      <c r="AR7" s="20"/>
      <c r="BS7" s="17" t="s">
        <v>6</v>
      </c>
    </row>
    <row r="8" spans="1:74" s="1" customFormat="1" ht="12" customHeight="1">
      <c r="B8" s="21"/>
      <c r="C8" s="22"/>
      <c r="D8" s="28" t="s">
        <v>19</v>
      </c>
      <c r="E8" s="22"/>
      <c r="F8" s="22"/>
      <c r="G8" s="22"/>
      <c r="H8" s="22"/>
      <c r="I8" s="22"/>
      <c r="J8" s="22"/>
      <c r="K8" s="26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8" t="s">
        <v>21</v>
      </c>
      <c r="AL8" s="22"/>
      <c r="AM8" s="22"/>
      <c r="AN8" s="26" t="s">
        <v>22</v>
      </c>
      <c r="AO8" s="22"/>
      <c r="AP8" s="22"/>
      <c r="AQ8" s="22"/>
      <c r="AR8" s="2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pans="1:74" s="1" customFormat="1" ht="12" customHeight="1">
      <c r="B10" s="21"/>
      <c r="C10" s="22"/>
      <c r="D10" s="28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8" t="s">
        <v>24</v>
      </c>
      <c r="AL10" s="22"/>
      <c r="AM10" s="22"/>
      <c r="AN10" s="26" t="s">
        <v>17</v>
      </c>
      <c r="AO10" s="22"/>
      <c r="AP10" s="22"/>
      <c r="AQ10" s="22"/>
      <c r="AR10" s="20"/>
      <c r="BS10" s="17" t="s">
        <v>6</v>
      </c>
    </row>
    <row r="11" spans="1:74" s="1" customFormat="1" ht="18.399999999999999" customHeight="1">
      <c r="B11" s="21"/>
      <c r="C11" s="22"/>
      <c r="D11" s="22"/>
      <c r="E11" s="26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8" t="s">
        <v>25</v>
      </c>
      <c r="AL11" s="22"/>
      <c r="AM11" s="22"/>
      <c r="AN11" s="26" t="s">
        <v>17</v>
      </c>
      <c r="AO11" s="22"/>
      <c r="AP11" s="22"/>
      <c r="AQ11" s="22"/>
      <c r="AR11" s="2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pans="1:74" s="1" customFormat="1" ht="12" customHeight="1">
      <c r="B13" s="21"/>
      <c r="C13" s="22"/>
      <c r="D13" s="28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8" t="s">
        <v>24</v>
      </c>
      <c r="AL13" s="22"/>
      <c r="AM13" s="22"/>
      <c r="AN13" s="26" t="s">
        <v>17</v>
      </c>
      <c r="AO13" s="22"/>
      <c r="AP13" s="22"/>
      <c r="AQ13" s="22"/>
      <c r="AR13" s="20"/>
      <c r="BS13" s="17" t="s">
        <v>6</v>
      </c>
    </row>
    <row r="14" spans="1:74">
      <c r="B14" s="21"/>
      <c r="C14" s="22"/>
      <c r="D14" s="22"/>
      <c r="E14" s="26" t="s">
        <v>20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8" t="s">
        <v>25</v>
      </c>
      <c r="AL14" s="22"/>
      <c r="AM14" s="22"/>
      <c r="AN14" s="26" t="s">
        <v>17</v>
      </c>
      <c r="AO14" s="22"/>
      <c r="AP14" s="22"/>
      <c r="AQ14" s="22"/>
      <c r="AR14" s="2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pans="1:74" s="1" customFormat="1" ht="12" customHeight="1">
      <c r="B16" s="21"/>
      <c r="C16" s="22"/>
      <c r="D16" s="28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8" t="s">
        <v>24</v>
      </c>
      <c r="AL16" s="22"/>
      <c r="AM16" s="22"/>
      <c r="AN16" s="26" t="s">
        <v>17</v>
      </c>
      <c r="AO16" s="22"/>
      <c r="AP16" s="22"/>
      <c r="AQ16" s="22"/>
      <c r="AR16" s="20"/>
      <c r="BS16" s="17" t="s">
        <v>4</v>
      </c>
    </row>
    <row r="17" spans="1:71" s="1" customFormat="1" ht="18.399999999999999" customHeight="1">
      <c r="B17" s="21"/>
      <c r="C17" s="22"/>
      <c r="D17" s="22"/>
      <c r="E17" s="26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8" t="s">
        <v>25</v>
      </c>
      <c r="AL17" s="22"/>
      <c r="AM17" s="22"/>
      <c r="AN17" s="26" t="s">
        <v>17</v>
      </c>
      <c r="AO17" s="22"/>
      <c r="AP17" s="22"/>
      <c r="AQ17" s="22"/>
      <c r="AR17" s="20"/>
      <c r="BS17" s="17" t="s">
        <v>28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pans="1:71" s="1" customFormat="1" ht="12" customHeight="1">
      <c r="B19" s="21"/>
      <c r="C19" s="22"/>
      <c r="D19" s="28" t="s">
        <v>29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8" t="s">
        <v>24</v>
      </c>
      <c r="AL19" s="22"/>
      <c r="AM19" s="22"/>
      <c r="AN19" s="26" t="s">
        <v>17</v>
      </c>
      <c r="AO19" s="22"/>
      <c r="AP19" s="22"/>
      <c r="AQ19" s="22"/>
      <c r="AR19" s="20"/>
      <c r="BS19" s="17" t="s">
        <v>6</v>
      </c>
    </row>
    <row r="20" spans="1:71" s="1" customFormat="1" ht="18.399999999999999" customHeight="1">
      <c r="B20" s="21"/>
      <c r="C20" s="22"/>
      <c r="D20" s="22"/>
      <c r="E20" s="26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8" t="s">
        <v>25</v>
      </c>
      <c r="AL20" s="22"/>
      <c r="AM20" s="22"/>
      <c r="AN20" s="26" t="s">
        <v>17</v>
      </c>
      <c r="AO20" s="22"/>
      <c r="AP20" s="22"/>
      <c r="AQ20" s="22"/>
      <c r="AR20" s="20"/>
      <c r="BS20" s="17" t="s">
        <v>28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pans="1:71" s="1" customFormat="1" ht="12" customHeight="1">
      <c r="B22" s="21"/>
      <c r="C22" s="22"/>
      <c r="D22" s="28" t="s">
        <v>30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pans="1:71" s="1" customFormat="1" ht="47.25" customHeight="1">
      <c r="B23" s="21"/>
      <c r="C23" s="22"/>
      <c r="D23" s="22"/>
      <c r="E23" s="307" t="s">
        <v>31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2"/>
      <c r="AP23" s="22"/>
      <c r="AQ23" s="22"/>
      <c r="AR23" s="2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pans="1:71" s="1" customFormat="1" ht="6.95" customHeight="1">
      <c r="B25" s="21"/>
      <c r="C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2"/>
      <c r="AQ25" s="22"/>
      <c r="AR25" s="20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8">
        <f>ROUND(AG54,2)</f>
        <v>20710804.129999999</v>
      </c>
      <c r="AL26" s="309"/>
      <c r="AM26" s="309"/>
      <c r="AN26" s="309"/>
      <c r="AO26" s="309"/>
      <c r="AP26" s="33"/>
      <c r="AQ26" s="33"/>
      <c r="AR26" s="36"/>
      <c r="BE26" s="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31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10" t="s">
        <v>33</v>
      </c>
      <c r="M28" s="310"/>
      <c r="N28" s="310"/>
      <c r="O28" s="310"/>
      <c r="P28" s="310"/>
      <c r="Q28" s="33"/>
      <c r="R28" s="33"/>
      <c r="S28" s="33"/>
      <c r="T28" s="33"/>
      <c r="U28" s="33"/>
      <c r="V28" s="33"/>
      <c r="W28" s="310" t="s">
        <v>34</v>
      </c>
      <c r="X28" s="310"/>
      <c r="Y28" s="310"/>
      <c r="Z28" s="310"/>
      <c r="AA28" s="310"/>
      <c r="AB28" s="310"/>
      <c r="AC28" s="310"/>
      <c r="AD28" s="310"/>
      <c r="AE28" s="310"/>
      <c r="AF28" s="33"/>
      <c r="AG28" s="33"/>
      <c r="AH28" s="33"/>
      <c r="AI28" s="33"/>
      <c r="AJ28" s="33"/>
      <c r="AK28" s="310" t="s">
        <v>35</v>
      </c>
      <c r="AL28" s="310"/>
      <c r="AM28" s="310"/>
      <c r="AN28" s="310"/>
      <c r="AO28" s="310"/>
      <c r="AP28" s="33"/>
      <c r="AQ28" s="33"/>
      <c r="AR28" s="36"/>
      <c r="BE28" s="31"/>
    </row>
    <row r="29" spans="1:71" s="3" customFormat="1" ht="14.45" customHeight="1">
      <c r="B29" s="37"/>
      <c r="C29" s="38"/>
      <c r="D29" s="28" t="s">
        <v>36</v>
      </c>
      <c r="E29" s="38"/>
      <c r="F29" s="28" t="s">
        <v>37</v>
      </c>
      <c r="G29" s="38"/>
      <c r="H29" s="38"/>
      <c r="I29" s="38"/>
      <c r="J29" s="38"/>
      <c r="K29" s="38"/>
      <c r="L29" s="313">
        <v>0.21</v>
      </c>
      <c r="M29" s="312"/>
      <c r="N29" s="312"/>
      <c r="O29" s="312"/>
      <c r="P29" s="312"/>
      <c r="Q29" s="38"/>
      <c r="R29" s="38"/>
      <c r="S29" s="38"/>
      <c r="T29" s="38"/>
      <c r="U29" s="38"/>
      <c r="V29" s="38"/>
      <c r="W29" s="311">
        <f>ROUND(AZ54, 2)</f>
        <v>20710804.129999999</v>
      </c>
      <c r="X29" s="312"/>
      <c r="Y29" s="312"/>
      <c r="Z29" s="312"/>
      <c r="AA29" s="312"/>
      <c r="AB29" s="312"/>
      <c r="AC29" s="312"/>
      <c r="AD29" s="312"/>
      <c r="AE29" s="312"/>
      <c r="AF29" s="38"/>
      <c r="AG29" s="38"/>
      <c r="AH29" s="38"/>
      <c r="AI29" s="38"/>
      <c r="AJ29" s="38"/>
      <c r="AK29" s="311">
        <f>ROUND(AV54, 2)</f>
        <v>4349268.87</v>
      </c>
      <c r="AL29" s="312"/>
      <c r="AM29" s="312"/>
      <c r="AN29" s="312"/>
      <c r="AO29" s="312"/>
      <c r="AP29" s="38"/>
      <c r="AQ29" s="38"/>
      <c r="AR29" s="39"/>
    </row>
    <row r="30" spans="1:71" s="3" customFormat="1" ht="14.45" customHeight="1">
      <c r="B30" s="37"/>
      <c r="C30" s="38"/>
      <c r="D30" s="38"/>
      <c r="E30" s="38"/>
      <c r="F30" s="28" t="s">
        <v>38</v>
      </c>
      <c r="G30" s="38"/>
      <c r="H30" s="38"/>
      <c r="I30" s="38"/>
      <c r="J30" s="38"/>
      <c r="K30" s="38"/>
      <c r="L30" s="313">
        <v>0.15</v>
      </c>
      <c r="M30" s="312"/>
      <c r="N30" s="312"/>
      <c r="O30" s="312"/>
      <c r="P30" s="312"/>
      <c r="Q30" s="38"/>
      <c r="R30" s="38"/>
      <c r="S30" s="38"/>
      <c r="T30" s="38"/>
      <c r="U30" s="38"/>
      <c r="V30" s="38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38"/>
      <c r="AG30" s="38"/>
      <c r="AH30" s="38"/>
      <c r="AI30" s="38"/>
      <c r="AJ30" s="38"/>
      <c r="AK30" s="311">
        <f>ROUND(AW54, 2)</f>
        <v>0</v>
      </c>
      <c r="AL30" s="312"/>
      <c r="AM30" s="312"/>
      <c r="AN30" s="312"/>
      <c r="AO30" s="312"/>
      <c r="AP30" s="38"/>
      <c r="AQ30" s="38"/>
      <c r="AR30" s="39"/>
    </row>
    <row r="31" spans="1:71" s="3" customFormat="1" ht="14.45" hidden="1" customHeight="1">
      <c r="B31" s="37"/>
      <c r="C31" s="38"/>
      <c r="D31" s="38"/>
      <c r="E31" s="38"/>
      <c r="F31" s="28" t="s">
        <v>39</v>
      </c>
      <c r="G31" s="38"/>
      <c r="H31" s="38"/>
      <c r="I31" s="38"/>
      <c r="J31" s="38"/>
      <c r="K31" s="38"/>
      <c r="L31" s="313">
        <v>0.21</v>
      </c>
      <c r="M31" s="312"/>
      <c r="N31" s="312"/>
      <c r="O31" s="312"/>
      <c r="P31" s="312"/>
      <c r="Q31" s="38"/>
      <c r="R31" s="38"/>
      <c r="S31" s="38"/>
      <c r="T31" s="38"/>
      <c r="U31" s="38"/>
      <c r="V31" s="38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38"/>
      <c r="AG31" s="38"/>
      <c r="AH31" s="38"/>
      <c r="AI31" s="38"/>
      <c r="AJ31" s="38"/>
      <c r="AK31" s="311">
        <v>0</v>
      </c>
      <c r="AL31" s="312"/>
      <c r="AM31" s="312"/>
      <c r="AN31" s="312"/>
      <c r="AO31" s="312"/>
      <c r="AP31" s="38"/>
      <c r="AQ31" s="38"/>
      <c r="AR31" s="39"/>
    </row>
    <row r="32" spans="1:71" s="3" customFormat="1" ht="14.45" hidden="1" customHeight="1">
      <c r="B32" s="37"/>
      <c r="C32" s="38"/>
      <c r="D32" s="38"/>
      <c r="E32" s="38"/>
      <c r="F32" s="28" t="s">
        <v>40</v>
      </c>
      <c r="G32" s="38"/>
      <c r="H32" s="38"/>
      <c r="I32" s="38"/>
      <c r="J32" s="38"/>
      <c r="K32" s="38"/>
      <c r="L32" s="313">
        <v>0.15</v>
      </c>
      <c r="M32" s="312"/>
      <c r="N32" s="312"/>
      <c r="O32" s="312"/>
      <c r="P32" s="312"/>
      <c r="Q32" s="38"/>
      <c r="R32" s="38"/>
      <c r="S32" s="38"/>
      <c r="T32" s="38"/>
      <c r="U32" s="38"/>
      <c r="V32" s="38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38"/>
      <c r="AG32" s="38"/>
      <c r="AH32" s="38"/>
      <c r="AI32" s="38"/>
      <c r="AJ32" s="38"/>
      <c r="AK32" s="311">
        <v>0</v>
      </c>
      <c r="AL32" s="312"/>
      <c r="AM32" s="312"/>
      <c r="AN32" s="312"/>
      <c r="AO32" s="312"/>
      <c r="AP32" s="38"/>
      <c r="AQ32" s="38"/>
      <c r="AR32" s="39"/>
    </row>
    <row r="33" spans="1:57" s="3" customFormat="1" ht="14.45" hidden="1" customHeight="1">
      <c r="B33" s="37"/>
      <c r="C33" s="38"/>
      <c r="D33" s="38"/>
      <c r="E33" s="38"/>
      <c r="F33" s="28" t="s">
        <v>41</v>
      </c>
      <c r="G33" s="38"/>
      <c r="H33" s="38"/>
      <c r="I33" s="38"/>
      <c r="J33" s="38"/>
      <c r="K33" s="38"/>
      <c r="L33" s="313">
        <v>0</v>
      </c>
      <c r="M33" s="312"/>
      <c r="N33" s="312"/>
      <c r="O33" s="312"/>
      <c r="P33" s="312"/>
      <c r="Q33" s="38"/>
      <c r="R33" s="38"/>
      <c r="S33" s="38"/>
      <c r="T33" s="38"/>
      <c r="U33" s="38"/>
      <c r="V33" s="38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38"/>
      <c r="AG33" s="38"/>
      <c r="AH33" s="38"/>
      <c r="AI33" s="38"/>
      <c r="AJ33" s="38"/>
      <c r="AK33" s="311">
        <v>0</v>
      </c>
      <c r="AL33" s="312"/>
      <c r="AM33" s="312"/>
      <c r="AN33" s="312"/>
      <c r="AO33" s="312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314" t="s">
        <v>44</v>
      </c>
      <c r="Y35" s="315"/>
      <c r="Z35" s="315"/>
      <c r="AA35" s="315"/>
      <c r="AB35" s="315"/>
      <c r="AC35" s="42"/>
      <c r="AD35" s="42"/>
      <c r="AE35" s="42"/>
      <c r="AF35" s="42"/>
      <c r="AG35" s="42"/>
      <c r="AH35" s="42"/>
      <c r="AI35" s="42"/>
      <c r="AJ35" s="42"/>
      <c r="AK35" s="316">
        <f>SUM(AK26:AK33)</f>
        <v>25060073</v>
      </c>
      <c r="AL35" s="315"/>
      <c r="AM35" s="315"/>
      <c r="AN35" s="315"/>
      <c r="AO35" s="317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3" t="s">
        <v>45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8" t="s">
        <v>12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12/22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14</v>
      </c>
      <c r="D45" s="53"/>
      <c r="E45" s="53"/>
      <c r="F45" s="53"/>
      <c r="G45" s="53"/>
      <c r="H45" s="53"/>
      <c r="I45" s="53"/>
      <c r="J45" s="53"/>
      <c r="K45" s="53"/>
      <c r="L45" s="318" t="str">
        <f>K6</f>
        <v>Rámcová smlouva - údržba, opravy SMT Brno 2023 - 2024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8" t="s">
        <v>19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21</v>
      </c>
      <c r="AJ47" s="33"/>
      <c r="AK47" s="33"/>
      <c r="AL47" s="33"/>
      <c r="AM47" s="320" t="str">
        <f>IF(AN8= "","",AN8)</f>
        <v>12. 12. 2022</v>
      </c>
      <c r="AN47" s="320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8" t="s">
        <v>23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27</v>
      </c>
      <c r="AJ49" s="33"/>
      <c r="AK49" s="33"/>
      <c r="AL49" s="33"/>
      <c r="AM49" s="321" t="str">
        <f>IF(E17="","",E17)</f>
        <v xml:space="preserve"> </v>
      </c>
      <c r="AN49" s="322"/>
      <c r="AO49" s="322"/>
      <c r="AP49" s="322"/>
      <c r="AQ49" s="33"/>
      <c r="AR49" s="36"/>
      <c r="AS49" s="323" t="s">
        <v>46</v>
      </c>
      <c r="AT49" s="324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8" t="s">
        <v>26</v>
      </c>
      <c r="D50" s="33"/>
      <c r="E50" s="33"/>
      <c r="F50" s="33"/>
      <c r="G50" s="33"/>
      <c r="H50" s="33"/>
      <c r="I50" s="33"/>
      <c r="J50" s="33"/>
      <c r="K50" s="33"/>
      <c r="L50" s="49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29</v>
      </c>
      <c r="AJ50" s="33"/>
      <c r="AK50" s="33"/>
      <c r="AL50" s="33"/>
      <c r="AM50" s="321" t="str">
        <f>IF(E20="","",E20)</f>
        <v xml:space="preserve"> </v>
      </c>
      <c r="AN50" s="322"/>
      <c r="AO50" s="322"/>
      <c r="AP50" s="322"/>
      <c r="AQ50" s="33"/>
      <c r="AR50" s="36"/>
      <c r="AS50" s="325"/>
      <c r="AT50" s="326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327"/>
      <c r="AT51" s="328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329" t="s">
        <v>47</v>
      </c>
      <c r="D52" s="330"/>
      <c r="E52" s="330"/>
      <c r="F52" s="330"/>
      <c r="G52" s="330"/>
      <c r="H52" s="63"/>
      <c r="I52" s="331" t="s">
        <v>48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49</v>
      </c>
      <c r="AH52" s="330"/>
      <c r="AI52" s="330"/>
      <c r="AJ52" s="330"/>
      <c r="AK52" s="330"/>
      <c r="AL52" s="330"/>
      <c r="AM52" s="330"/>
      <c r="AN52" s="331" t="s">
        <v>50</v>
      </c>
      <c r="AO52" s="330"/>
      <c r="AP52" s="330"/>
      <c r="AQ52" s="64" t="s">
        <v>51</v>
      </c>
      <c r="AR52" s="36"/>
      <c r="AS52" s="65" t="s">
        <v>52</v>
      </c>
      <c r="AT52" s="66" t="s">
        <v>53</v>
      </c>
      <c r="AU52" s="66" t="s">
        <v>54</v>
      </c>
      <c r="AV52" s="66" t="s">
        <v>55</v>
      </c>
      <c r="AW52" s="66" t="s">
        <v>56</v>
      </c>
      <c r="AX52" s="66" t="s">
        <v>57</v>
      </c>
      <c r="AY52" s="66" t="s">
        <v>58</v>
      </c>
      <c r="AZ52" s="66" t="s">
        <v>59</v>
      </c>
      <c r="BA52" s="66" t="s">
        <v>60</v>
      </c>
      <c r="BB52" s="66" t="s">
        <v>61</v>
      </c>
      <c r="BC52" s="66" t="s">
        <v>62</v>
      </c>
      <c r="BD52" s="67" t="s">
        <v>63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64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36">
        <f>ROUND(SUM(AG55:AG56),2)</f>
        <v>20710804.129999999</v>
      </c>
      <c r="AH54" s="336"/>
      <c r="AI54" s="336"/>
      <c r="AJ54" s="336"/>
      <c r="AK54" s="336"/>
      <c r="AL54" s="336"/>
      <c r="AM54" s="336"/>
      <c r="AN54" s="337">
        <f>SUM(AG54,AT54)</f>
        <v>25060073</v>
      </c>
      <c r="AO54" s="337"/>
      <c r="AP54" s="337"/>
      <c r="AQ54" s="75" t="s">
        <v>17</v>
      </c>
      <c r="AR54" s="76"/>
      <c r="AS54" s="77">
        <f>ROUND(SUM(AS55:AS56),2)</f>
        <v>0</v>
      </c>
      <c r="AT54" s="78">
        <f>ROUND(SUM(AV54:AW54),2)</f>
        <v>4349268.87</v>
      </c>
      <c r="AU54" s="79">
        <f>ROUND(SUM(AU55:AU56),5)</f>
        <v>20651.153780000001</v>
      </c>
      <c r="AV54" s="78">
        <f>ROUND(AZ54*L29,2)</f>
        <v>4349268.87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ROUND(SUM(AZ55:AZ56),2)</f>
        <v>20710804.129999999</v>
      </c>
      <c r="BA54" s="78">
        <f>ROUND(SUM(BA55:BA56),2)</f>
        <v>0</v>
      </c>
      <c r="BB54" s="78">
        <f>ROUND(SUM(BB55:BB56),2)</f>
        <v>0</v>
      </c>
      <c r="BC54" s="78">
        <f>ROUND(SUM(BC55:BC56),2)</f>
        <v>0</v>
      </c>
      <c r="BD54" s="80">
        <f>ROUND(SUM(BD55:BD56),2)</f>
        <v>0</v>
      </c>
      <c r="BS54" s="81" t="s">
        <v>65</v>
      </c>
      <c r="BT54" s="81" t="s">
        <v>66</v>
      </c>
      <c r="BU54" s="82" t="s">
        <v>67</v>
      </c>
      <c r="BV54" s="81" t="s">
        <v>68</v>
      </c>
      <c r="BW54" s="81" t="s">
        <v>5</v>
      </c>
      <c r="BX54" s="81" t="s">
        <v>69</v>
      </c>
      <c r="CL54" s="81" t="s">
        <v>17</v>
      </c>
    </row>
    <row r="55" spans="1:91" s="7" customFormat="1" ht="24.75" customHeight="1">
      <c r="A55" s="83" t="s">
        <v>70</v>
      </c>
      <c r="B55" s="84"/>
      <c r="C55" s="85"/>
      <c r="D55" s="335" t="s">
        <v>71</v>
      </c>
      <c r="E55" s="335"/>
      <c r="F55" s="335"/>
      <c r="G55" s="335"/>
      <c r="H55" s="335"/>
      <c r="I55" s="86"/>
      <c r="J55" s="335" t="s">
        <v>72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'SO 01 - Opravy, údržba a ...'!J30</f>
        <v>3946542.19</v>
      </c>
      <c r="AH55" s="334"/>
      <c r="AI55" s="334"/>
      <c r="AJ55" s="334"/>
      <c r="AK55" s="334"/>
      <c r="AL55" s="334"/>
      <c r="AM55" s="334"/>
      <c r="AN55" s="333">
        <f>SUM(AG55,AT55)</f>
        <v>4775316.05</v>
      </c>
      <c r="AO55" s="334"/>
      <c r="AP55" s="334"/>
      <c r="AQ55" s="87" t="s">
        <v>73</v>
      </c>
      <c r="AR55" s="88"/>
      <c r="AS55" s="89">
        <v>0</v>
      </c>
      <c r="AT55" s="90">
        <f>ROUND(SUM(AV55:AW55),2)</f>
        <v>828773.86</v>
      </c>
      <c r="AU55" s="91">
        <f>'SO 01 - Opravy, údržba a ...'!P82</f>
        <v>0</v>
      </c>
      <c r="AV55" s="90">
        <f>'SO 01 - Opravy, údržba a ...'!J33</f>
        <v>828773.86</v>
      </c>
      <c r="AW55" s="90">
        <f>'SO 01 - Opravy, údržba a ...'!J34</f>
        <v>0</v>
      </c>
      <c r="AX55" s="90">
        <f>'SO 01 - Opravy, údržba a ...'!J35</f>
        <v>0</v>
      </c>
      <c r="AY55" s="90">
        <f>'SO 01 - Opravy, údržba a ...'!J36</f>
        <v>0</v>
      </c>
      <c r="AZ55" s="90">
        <f>'SO 01 - Opravy, údržba a ...'!F33</f>
        <v>3946542.19</v>
      </c>
      <c r="BA55" s="90">
        <f>'SO 01 - Opravy, údržba a ...'!F34</f>
        <v>0</v>
      </c>
      <c r="BB55" s="90">
        <f>'SO 01 - Opravy, údržba a ...'!F35</f>
        <v>0</v>
      </c>
      <c r="BC55" s="90">
        <f>'SO 01 - Opravy, údržba a ...'!F36</f>
        <v>0</v>
      </c>
      <c r="BD55" s="92">
        <f>'SO 01 - Opravy, údržba a ...'!F37</f>
        <v>0</v>
      </c>
      <c r="BT55" s="93" t="s">
        <v>74</v>
      </c>
      <c r="BV55" s="93" t="s">
        <v>68</v>
      </c>
      <c r="BW55" s="93" t="s">
        <v>75</v>
      </c>
      <c r="BX55" s="93" t="s">
        <v>5</v>
      </c>
      <c r="CL55" s="93" t="s">
        <v>17</v>
      </c>
      <c r="CM55" s="93" t="s">
        <v>76</v>
      </c>
    </row>
    <row r="56" spans="1:91" s="7" customFormat="1" ht="24.75" customHeight="1">
      <c r="A56" s="83" t="s">
        <v>70</v>
      </c>
      <c r="B56" s="84"/>
      <c r="C56" s="85"/>
      <c r="D56" s="335" t="s">
        <v>77</v>
      </c>
      <c r="E56" s="335"/>
      <c r="F56" s="335"/>
      <c r="G56" s="335"/>
      <c r="H56" s="335"/>
      <c r="I56" s="86"/>
      <c r="J56" s="335" t="s">
        <v>78</v>
      </c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33">
        <f>'SO 02 - Opravy, údržba a ...'!J30</f>
        <v>16764261.939999999</v>
      </c>
      <c r="AH56" s="334"/>
      <c r="AI56" s="334"/>
      <c r="AJ56" s="334"/>
      <c r="AK56" s="334"/>
      <c r="AL56" s="334"/>
      <c r="AM56" s="334"/>
      <c r="AN56" s="333">
        <f>SUM(AG56,AT56)</f>
        <v>20284756.949999999</v>
      </c>
      <c r="AO56" s="334"/>
      <c r="AP56" s="334"/>
      <c r="AQ56" s="87" t="s">
        <v>73</v>
      </c>
      <c r="AR56" s="88"/>
      <c r="AS56" s="94">
        <v>0</v>
      </c>
      <c r="AT56" s="95">
        <f>ROUND(SUM(AV56:AW56),2)</f>
        <v>3520495.01</v>
      </c>
      <c r="AU56" s="96">
        <f>'SO 02 - Opravy, údržba a ...'!P100</f>
        <v>20651.153781000001</v>
      </c>
      <c r="AV56" s="95">
        <f>'SO 02 - Opravy, údržba a ...'!J33</f>
        <v>3520495.01</v>
      </c>
      <c r="AW56" s="95">
        <f>'SO 02 - Opravy, údržba a ...'!J34</f>
        <v>0</v>
      </c>
      <c r="AX56" s="95">
        <f>'SO 02 - Opravy, údržba a ...'!J35</f>
        <v>0</v>
      </c>
      <c r="AY56" s="95">
        <f>'SO 02 - Opravy, údržba a ...'!J36</f>
        <v>0</v>
      </c>
      <c r="AZ56" s="95">
        <f>'SO 02 - Opravy, údržba a ...'!F33</f>
        <v>16764261.939999999</v>
      </c>
      <c r="BA56" s="95">
        <f>'SO 02 - Opravy, údržba a ...'!F34</f>
        <v>0</v>
      </c>
      <c r="BB56" s="95">
        <f>'SO 02 - Opravy, údržba a ...'!F35</f>
        <v>0</v>
      </c>
      <c r="BC56" s="95">
        <f>'SO 02 - Opravy, údržba a ...'!F36</f>
        <v>0</v>
      </c>
      <c r="BD56" s="97">
        <f>'SO 02 - Opravy, údržba a ...'!F37</f>
        <v>0</v>
      </c>
      <c r="BT56" s="93" t="s">
        <v>74</v>
      </c>
      <c r="BV56" s="93" t="s">
        <v>68</v>
      </c>
      <c r="BW56" s="93" t="s">
        <v>79</v>
      </c>
      <c r="BX56" s="93" t="s">
        <v>5</v>
      </c>
      <c r="CL56" s="93" t="s">
        <v>17</v>
      </c>
      <c r="CM56" s="93" t="s">
        <v>76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lTRZheyssffBPntXIq4JESuhk0mxLiI1jLqK1sPKw5ZYSUfNFxE9tuy9kUfVmHW/EPcQ0V9Gl7iIEHKHtGRFRQ==" saltValue="eFY3yjWJKY04Xbdc/G4e7X5Q6di9VdfNZ4jarJVpsqCLcei3xnernpSkHlbHLYPjVm4M12P1VGYEdlgxYI7VUA==" spinCount="100000" sheet="1" objects="1" scenarios="1" formatColumns="0" formatRows="0"/>
  <mergeCells count="44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01 - Opravy, údržba a ...'!C2" display="/"/>
    <hyperlink ref="A56" location="'SO 02 - Opravy, údržba a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2"/>
    </row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75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0"/>
      <c r="AT3" s="17" t="s">
        <v>76</v>
      </c>
    </row>
    <row r="4" spans="1:46" s="1" customFormat="1" ht="24.95" customHeight="1">
      <c r="B4" s="20"/>
      <c r="D4" s="100" t="s">
        <v>80</v>
      </c>
      <c r="L4" s="20"/>
      <c r="M4" s="10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2" t="s">
        <v>14</v>
      </c>
      <c r="L6" s="20"/>
    </row>
    <row r="7" spans="1:46" s="1" customFormat="1" ht="16.5" customHeight="1">
      <c r="B7" s="20"/>
      <c r="E7" s="339" t="str">
        <f>'Rekapitulace stavby'!K6</f>
        <v>Rámcová smlouva - údržba, opravy SMT Brno 2023 - 2024</v>
      </c>
      <c r="F7" s="340"/>
      <c r="G7" s="340"/>
      <c r="H7" s="340"/>
      <c r="L7" s="20"/>
    </row>
    <row r="8" spans="1:46" s="2" customFormat="1" ht="12" customHeight="1">
      <c r="A8" s="31"/>
      <c r="B8" s="36"/>
      <c r="C8" s="31"/>
      <c r="D8" s="102" t="s">
        <v>81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41" t="s">
        <v>82</v>
      </c>
      <c r="F9" s="342"/>
      <c r="G9" s="342"/>
      <c r="H9" s="342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16</v>
      </c>
      <c r="E11" s="31"/>
      <c r="F11" s="104" t="s">
        <v>17</v>
      </c>
      <c r="G11" s="31"/>
      <c r="H11" s="31"/>
      <c r="I11" s="102" t="s">
        <v>18</v>
      </c>
      <c r="J11" s="104" t="s">
        <v>17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19</v>
      </c>
      <c r="E12" s="31"/>
      <c r="F12" s="104" t="s">
        <v>20</v>
      </c>
      <c r="G12" s="31"/>
      <c r="H12" s="31"/>
      <c r="I12" s="102" t="s">
        <v>21</v>
      </c>
      <c r="J12" s="105" t="str">
        <f>'Rekapitulace stavby'!AN8</f>
        <v>12. 12. 2022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23</v>
      </c>
      <c r="E14" s="31"/>
      <c r="F14" s="31"/>
      <c r="G14" s="31"/>
      <c r="H14" s="31"/>
      <c r="I14" s="102" t="s">
        <v>24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25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26</v>
      </c>
      <c r="E17" s="31"/>
      <c r="F17" s="31"/>
      <c r="G17" s="31"/>
      <c r="H17" s="31"/>
      <c r="I17" s="102" t="s">
        <v>24</v>
      </c>
      <c r="J17" s="104" t="str">
        <f>'Rekapitulace stavby'!AN13</f>
        <v/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43" t="str">
        <f>'Rekapitulace stavby'!E14</f>
        <v xml:space="preserve"> </v>
      </c>
      <c r="F18" s="343"/>
      <c r="G18" s="343"/>
      <c r="H18" s="343"/>
      <c r="I18" s="102" t="s">
        <v>25</v>
      </c>
      <c r="J18" s="104" t="str">
        <f>'Rekapitulace stavby'!AN14</f>
        <v/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27</v>
      </c>
      <c r="E20" s="31"/>
      <c r="F20" s="31"/>
      <c r="G20" s="31"/>
      <c r="H20" s="31"/>
      <c r="I20" s="102" t="s">
        <v>24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25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29</v>
      </c>
      <c r="E23" s="31"/>
      <c r="F23" s="31"/>
      <c r="G23" s="31"/>
      <c r="H23" s="31"/>
      <c r="I23" s="102" t="s">
        <v>24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 xml:space="preserve"> </v>
      </c>
      <c r="F24" s="31"/>
      <c r="G24" s="31"/>
      <c r="H24" s="31"/>
      <c r="I24" s="102" t="s">
        <v>25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30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44" t="s">
        <v>17</v>
      </c>
      <c r="F27" s="344"/>
      <c r="G27" s="344"/>
      <c r="H27" s="344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32</v>
      </c>
      <c r="E30" s="31"/>
      <c r="F30" s="31"/>
      <c r="G30" s="31"/>
      <c r="H30" s="31"/>
      <c r="I30" s="31"/>
      <c r="J30" s="111">
        <f>ROUND(J82, 2)</f>
        <v>3946542.19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34</v>
      </c>
      <c r="G32" s="31"/>
      <c r="H32" s="31"/>
      <c r="I32" s="112" t="s">
        <v>33</v>
      </c>
      <c r="J32" s="112" t="s">
        <v>35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36</v>
      </c>
      <c r="E33" s="102" t="s">
        <v>37</v>
      </c>
      <c r="F33" s="114">
        <f>ROUND((SUM(BE82:BE223)),  2)</f>
        <v>3946542.19</v>
      </c>
      <c r="G33" s="31"/>
      <c r="H33" s="31"/>
      <c r="I33" s="115">
        <v>0.21</v>
      </c>
      <c r="J33" s="114">
        <f>ROUND(((SUM(BE82:BE223))*I33),  2)</f>
        <v>828773.86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38</v>
      </c>
      <c r="F34" s="114">
        <f>ROUND((SUM(BF82:BF223)),  2)</f>
        <v>0</v>
      </c>
      <c r="G34" s="31"/>
      <c r="H34" s="31"/>
      <c r="I34" s="115">
        <v>0.15</v>
      </c>
      <c r="J34" s="114">
        <f>ROUND(((SUM(BF82:BF223))*I34),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39</v>
      </c>
      <c r="F35" s="114">
        <f>ROUND((SUM(BG82:BG223)),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40</v>
      </c>
      <c r="F36" s="114">
        <f>ROUND((SUM(BH82:BH223)),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41</v>
      </c>
      <c r="F37" s="114">
        <f>ROUND((SUM(BI82:BI223)),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4775316.05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83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45" t="str">
        <f>E7</f>
        <v>Rámcová smlouva - údržba, opravy SMT Brno 2023 - 2024</v>
      </c>
      <c r="F48" s="346"/>
      <c r="G48" s="346"/>
      <c r="H48" s="346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81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18" t="str">
        <f>E9</f>
        <v>SO 01 - Opravy, údržba a odstraňování závad dle Sborníku ÚOŽI</v>
      </c>
      <c r="F50" s="347"/>
      <c r="G50" s="347"/>
      <c r="H50" s="3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3"/>
      <c r="E52" s="33"/>
      <c r="F52" s="26" t="str">
        <f>F12</f>
        <v xml:space="preserve"> </v>
      </c>
      <c r="G52" s="33"/>
      <c r="H52" s="33"/>
      <c r="I52" s="28" t="s">
        <v>21</v>
      </c>
      <c r="J52" s="56" t="str">
        <f>IF(J12="","",J12)</f>
        <v>12. 12. 2022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8" t="s">
        <v>23</v>
      </c>
      <c r="D54" s="33"/>
      <c r="E54" s="33"/>
      <c r="F54" s="26" t="str">
        <f>E15</f>
        <v xml:space="preserve"> </v>
      </c>
      <c r="G54" s="33"/>
      <c r="H54" s="33"/>
      <c r="I54" s="28" t="s">
        <v>27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26</v>
      </c>
      <c r="D55" s="33"/>
      <c r="E55" s="33"/>
      <c r="F55" s="26" t="str">
        <f>IF(E18="","",E18)</f>
        <v xml:space="preserve"> </v>
      </c>
      <c r="G55" s="33"/>
      <c r="H55" s="33"/>
      <c r="I55" s="28" t="s">
        <v>29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84</v>
      </c>
      <c r="D57" s="128"/>
      <c r="E57" s="128"/>
      <c r="F57" s="128"/>
      <c r="G57" s="128"/>
      <c r="H57" s="128"/>
      <c r="I57" s="128"/>
      <c r="J57" s="129" t="s">
        <v>85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64</v>
      </c>
      <c r="D59" s="33"/>
      <c r="E59" s="33"/>
      <c r="F59" s="33"/>
      <c r="G59" s="33"/>
      <c r="H59" s="33"/>
      <c r="I59" s="33"/>
      <c r="J59" s="74">
        <f>J82</f>
        <v>3946542.1900000004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7" t="s">
        <v>86</v>
      </c>
    </row>
    <row r="60" spans="1:47" s="9" customFormat="1" ht="24.95" customHeight="1">
      <c r="B60" s="131"/>
      <c r="C60" s="132"/>
      <c r="D60" s="133" t="s">
        <v>87</v>
      </c>
      <c r="E60" s="134"/>
      <c r="F60" s="134"/>
      <c r="G60" s="134"/>
      <c r="H60" s="134"/>
      <c r="I60" s="134"/>
      <c r="J60" s="135">
        <f>J83</f>
        <v>2407539.2000000002</v>
      </c>
      <c r="K60" s="132"/>
      <c r="L60" s="136"/>
    </row>
    <row r="61" spans="1:47" s="10" customFormat="1" ht="19.899999999999999" customHeight="1">
      <c r="B61" s="137"/>
      <c r="C61" s="138"/>
      <c r="D61" s="139" t="s">
        <v>88</v>
      </c>
      <c r="E61" s="140"/>
      <c r="F61" s="140"/>
      <c r="G61" s="140"/>
      <c r="H61" s="140"/>
      <c r="I61" s="140"/>
      <c r="J61" s="141">
        <f>J84</f>
        <v>2407539.2000000002</v>
      </c>
      <c r="K61" s="138"/>
      <c r="L61" s="142"/>
    </row>
    <row r="62" spans="1:47" s="9" customFormat="1" ht="24.95" customHeight="1">
      <c r="B62" s="131"/>
      <c r="C62" s="132"/>
      <c r="D62" s="133" t="s">
        <v>89</v>
      </c>
      <c r="E62" s="134"/>
      <c r="F62" s="134"/>
      <c r="G62" s="134"/>
      <c r="H62" s="134"/>
      <c r="I62" s="134"/>
      <c r="J62" s="135">
        <f>J175</f>
        <v>1539002.99</v>
      </c>
      <c r="K62" s="132"/>
      <c r="L62" s="136"/>
    </row>
    <row r="63" spans="1:47" s="2" customFormat="1" ht="21.75" customHeight="1">
      <c r="A63" s="31"/>
      <c r="B63" s="32"/>
      <c r="C63" s="33"/>
      <c r="D63" s="33"/>
      <c r="E63" s="33"/>
      <c r="F63" s="33"/>
      <c r="G63" s="33"/>
      <c r="H63" s="33"/>
      <c r="I63" s="33"/>
      <c r="J63" s="33"/>
      <c r="K63" s="33"/>
      <c r="L63" s="103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44"/>
      <c r="C64" s="45"/>
      <c r="D64" s="45"/>
      <c r="E64" s="45"/>
      <c r="F64" s="45"/>
      <c r="G64" s="45"/>
      <c r="H64" s="45"/>
      <c r="I64" s="45"/>
      <c r="J64" s="45"/>
      <c r="K64" s="45"/>
      <c r="L64" s="103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8" spans="1:31" s="2" customFormat="1" ht="6.95" customHeight="1">
      <c r="A68" s="31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24.95" customHeight="1">
      <c r="A69" s="31"/>
      <c r="B69" s="32"/>
      <c r="C69" s="23" t="s">
        <v>90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12" customHeight="1">
      <c r="A71" s="31"/>
      <c r="B71" s="32"/>
      <c r="C71" s="28" t="s">
        <v>14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16.5" customHeight="1">
      <c r="A72" s="31"/>
      <c r="B72" s="32"/>
      <c r="C72" s="33"/>
      <c r="D72" s="33"/>
      <c r="E72" s="345" t="str">
        <f>E7</f>
        <v>Rámcová smlouva - údržba, opravy SMT Brno 2023 - 2024</v>
      </c>
      <c r="F72" s="346"/>
      <c r="G72" s="346"/>
      <c r="H72" s="346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12" customHeight="1">
      <c r="A73" s="31"/>
      <c r="B73" s="32"/>
      <c r="C73" s="28" t="s">
        <v>81</v>
      </c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6.5" customHeight="1">
      <c r="A74" s="31"/>
      <c r="B74" s="32"/>
      <c r="C74" s="33"/>
      <c r="D74" s="33"/>
      <c r="E74" s="318" t="str">
        <f>E9</f>
        <v>SO 01 - Opravy, údržba a odstraňování závad dle Sborníku ÚOŽI</v>
      </c>
      <c r="F74" s="347"/>
      <c r="G74" s="347"/>
      <c r="H74" s="347"/>
      <c r="I74" s="33"/>
      <c r="J74" s="33"/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" customHeight="1">
      <c r="A76" s="31"/>
      <c r="B76" s="32"/>
      <c r="C76" s="28" t="s">
        <v>19</v>
      </c>
      <c r="D76" s="33"/>
      <c r="E76" s="33"/>
      <c r="F76" s="26" t="str">
        <f>F12</f>
        <v xml:space="preserve"> </v>
      </c>
      <c r="G76" s="33"/>
      <c r="H76" s="33"/>
      <c r="I76" s="28" t="s">
        <v>21</v>
      </c>
      <c r="J76" s="56" t="str">
        <f>IF(J12="","",J12)</f>
        <v>12. 12. 2022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5" customHeight="1">
      <c r="A77" s="31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5.2" customHeight="1">
      <c r="A78" s="31"/>
      <c r="B78" s="32"/>
      <c r="C78" s="28" t="s">
        <v>23</v>
      </c>
      <c r="D78" s="33"/>
      <c r="E78" s="33"/>
      <c r="F78" s="26" t="str">
        <f>E15</f>
        <v xml:space="preserve"> </v>
      </c>
      <c r="G78" s="33"/>
      <c r="H78" s="33"/>
      <c r="I78" s="28" t="s">
        <v>27</v>
      </c>
      <c r="J78" s="29" t="str">
        <f>E21</f>
        <v xml:space="preserve"> </v>
      </c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5.2" customHeight="1">
      <c r="A79" s="31"/>
      <c r="B79" s="32"/>
      <c r="C79" s="28" t="s">
        <v>26</v>
      </c>
      <c r="D79" s="33"/>
      <c r="E79" s="33"/>
      <c r="F79" s="26" t="str">
        <f>IF(E18="","",E18)</f>
        <v xml:space="preserve"> </v>
      </c>
      <c r="G79" s="33"/>
      <c r="H79" s="33"/>
      <c r="I79" s="28" t="s">
        <v>29</v>
      </c>
      <c r="J79" s="29" t="str">
        <f>E24</f>
        <v xml:space="preserve"> </v>
      </c>
      <c r="K79" s="33"/>
      <c r="L79" s="103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0.35" customHeight="1">
      <c r="A80" s="31"/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103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11" customFormat="1" ht="29.25" customHeight="1">
      <c r="A81" s="143"/>
      <c r="B81" s="144"/>
      <c r="C81" s="145" t="s">
        <v>91</v>
      </c>
      <c r="D81" s="146" t="s">
        <v>51</v>
      </c>
      <c r="E81" s="146" t="s">
        <v>47</v>
      </c>
      <c r="F81" s="146" t="s">
        <v>48</v>
      </c>
      <c r="G81" s="146" t="s">
        <v>92</v>
      </c>
      <c r="H81" s="146" t="s">
        <v>93</v>
      </c>
      <c r="I81" s="146" t="s">
        <v>94</v>
      </c>
      <c r="J81" s="146" t="s">
        <v>85</v>
      </c>
      <c r="K81" s="147" t="s">
        <v>95</v>
      </c>
      <c r="L81" s="148"/>
      <c r="M81" s="65" t="s">
        <v>17</v>
      </c>
      <c r="N81" s="66" t="s">
        <v>36</v>
      </c>
      <c r="O81" s="66" t="s">
        <v>96</v>
      </c>
      <c r="P81" s="66" t="s">
        <v>97</v>
      </c>
      <c r="Q81" s="66" t="s">
        <v>98</v>
      </c>
      <c r="R81" s="66" t="s">
        <v>99</v>
      </c>
      <c r="S81" s="66" t="s">
        <v>100</v>
      </c>
      <c r="T81" s="67" t="s">
        <v>101</v>
      </c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</row>
    <row r="82" spans="1:65" s="2" customFormat="1" ht="22.9" customHeight="1">
      <c r="A82" s="31"/>
      <c r="B82" s="32"/>
      <c r="C82" s="72" t="s">
        <v>102</v>
      </c>
      <c r="D82" s="33"/>
      <c r="E82" s="33"/>
      <c r="F82" s="33"/>
      <c r="G82" s="33"/>
      <c r="H82" s="33"/>
      <c r="I82" s="33"/>
      <c r="J82" s="149">
        <f>BK82</f>
        <v>3946542.1900000004</v>
      </c>
      <c r="K82" s="33"/>
      <c r="L82" s="36"/>
      <c r="M82" s="68"/>
      <c r="N82" s="150"/>
      <c r="O82" s="69"/>
      <c r="P82" s="151">
        <f>P83+P175</f>
        <v>0</v>
      </c>
      <c r="Q82" s="69"/>
      <c r="R82" s="151">
        <f>R83+R175</f>
        <v>470.20876999999996</v>
      </c>
      <c r="S82" s="69"/>
      <c r="T82" s="152">
        <f>T83+T175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T82" s="17" t="s">
        <v>65</v>
      </c>
      <c r="AU82" s="17" t="s">
        <v>86</v>
      </c>
      <c r="BK82" s="153">
        <f>BK83+BK175</f>
        <v>3946542.1900000004</v>
      </c>
    </row>
    <row r="83" spans="1:65" s="12" customFormat="1" ht="25.9" customHeight="1">
      <c r="B83" s="154"/>
      <c r="C83" s="155"/>
      <c r="D83" s="156" t="s">
        <v>65</v>
      </c>
      <c r="E83" s="157" t="s">
        <v>103</v>
      </c>
      <c r="F83" s="157" t="s">
        <v>104</v>
      </c>
      <c r="G83" s="155"/>
      <c r="H83" s="155"/>
      <c r="I83" s="155"/>
      <c r="J83" s="158">
        <f>BK83</f>
        <v>2407539.2000000002</v>
      </c>
      <c r="K83" s="155"/>
      <c r="L83" s="159"/>
      <c r="M83" s="160"/>
      <c r="N83" s="161"/>
      <c r="O83" s="161"/>
      <c r="P83" s="162">
        <f>P84</f>
        <v>0</v>
      </c>
      <c r="Q83" s="161"/>
      <c r="R83" s="162">
        <f>R84</f>
        <v>470.20876999999996</v>
      </c>
      <c r="S83" s="161"/>
      <c r="T83" s="163">
        <f>T84</f>
        <v>0</v>
      </c>
      <c r="AR83" s="164" t="s">
        <v>74</v>
      </c>
      <c r="AT83" s="165" t="s">
        <v>65</v>
      </c>
      <c r="AU83" s="165" t="s">
        <v>66</v>
      </c>
      <c r="AY83" s="164" t="s">
        <v>105</v>
      </c>
      <c r="BK83" s="166">
        <f>BK84</f>
        <v>2407539.2000000002</v>
      </c>
    </row>
    <row r="84" spans="1:65" s="12" customFormat="1" ht="22.9" customHeight="1">
      <c r="B84" s="154"/>
      <c r="C84" s="155"/>
      <c r="D84" s="156" t="s">
        <v>65</v>
      </c>
      <c r="E84" s="167" t="s">
        <v>106</v>
      </c>
      <c r="F84" s="167" t="s">
        <v>107</v>
      </c>
      <c r="G84" s="155"/>
      <c r="H84" s="155"/>
      <c r="I84" s="155"/>
      <c r="J84" s="168">
        <f>BK84</f>
        <v>2407539.2000000002</v>
      </c>
      <c r="K84" s="155"/>
      <c r="L84" s="159"/>
      <c r="M84" s="160"/>
      <c r="N84" s="161"/>
      <c r="O84" s="161"/>
      <c r="P84" s="162">
        <f>SUM(P85:P174)</f>
        <v>0</v>
      </c>
      <c r="Q84" s="161"/>
      <c r="R84" s="162">
        <f>SUM(R85:R174)</f>
        <v>470.20876999999996</v>
      </c>
      <c r="S84" s="161"/>
      <c r="T84" s="163">
        <f>SUM(T85:T174)</f>
        <v>0</v>
      </c>
      <c r="AR84" s="164" t="s">
        <v>74</v>
      </c>
      <c r="AT84" s="165" t="s">
        <v>65</v>
      </c>
      <c r="AU84" s="165" t="s">
        <v>74</v>
      </c>
      <c r="AY84" s="164" t="s">
        <v>105</v>
      </c>
      <c r="BK84" s="166">
        <f>SUM(BK85:BK174)</f>
        <v>2407539.2000000002</v>
      </c>
    </row>
    <row r="85" spans="1:65" s="2" customFormat="1" ht="16.5" customHeight="1">
      <c r="A85" s="31"/>
      <c r="B85" s="32"/>
      <c r="C85" s="169" t="s">
        <v>74</v>
      </c>
      <c r="D85" s="169" t="s">
        <v>108</v>
      </c>
      <c r="E85" s="170" t="s">
        <v>109</v>
      </c>
      <c r="F85" s="171" t="s">
        <v>110</v>
      </c>
      <c r="G85" s="172" t="s">
        <v>111</v>
      </c>
      <c r="H85" s="173">
        <v>1</v>
      </c>
      <c r="I85" s="174">
        <v>4250</v>
      </c>
      <c r="J85" s="174">
        <f>ROUND(I85*H85,2)</f>
        <v>4250</v>
      </c>
      <c r="K85" s="171" t="s">
        <v>112</v>
      </c>
      <c r="L85" s="36"/>
      <c r="M85" s="175" t="s">
        <v>17</v>
      </c>
      <c r="N85" s="176" t="s">
        <v>37</v>
      </c>
      <c r="O85" s="177">
        <v>0</v>
      </c>
      <c r="P85" s="177">
        <f>O85*H85</f>
        <v>0</v>
      </c>
      <c r="Q85" s="177">
        <v>0</v>
      </c>
      <c r="R85" s="177">
        <f>Q85*H85</f>
        <v>0</v>
      </c>
      <c r="S85" s="177">
        <v>0</v>
      </c>
      <c r="T85" s="178">
        <f>S85*H85</f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9" t="s">
        <v>113</v>
      </c>
      <c r="AT85" s="179" t="s">
        <v>108</v>
      </c>
      <c r="AU85" s="179" t="s">
        <v>76</v>
      </c>
      <c r="AY85" s="17" t="s">
        <v>105</v>
      </c>
      <c r="BE85" s="180">
        <f>IF(N85="základní",J85,0)</f>
        <v>4250</v>
      </c>
      <c r="BF85" s="180">
        <f>IF(N85="snížená",J85,0)</f>
        <v>0</v>
      </c>
      <c r="BG85" s="180">
        <f>IF(N85="zákl. přenesená",J85,0)</f>
        <v>0</v>
      </c>
      <c r="BH85" s="180">
        <f>IF(N85="sníž. přenesená",J85,0)</f>
        <v>0</v>
      </c>
      <c r="BI85" s="180">
        <f>IF(N85="nulová",J85,0)</f>
        <v>0</v>
      </c>
      <c r="BJ85" s="17" t="s">
        <v>74</v>
      </c>
      <c r="BK85" s="180">
        <f>ROUND(I85*H85,2)</f>
        <v>4250</v>
      </c>
      <c r="BL85" s="17" t="s">
        <v>113</v>
      </c>
      <c r="BM85" s="179" t="s">
        <v>114</v>
      </c>
    </row>
    <row r="86" spans="1:65" s="2" customFormat="1" ht="19.5">
      <c r="A86" s="31"/>
      <c r="B86" s="32"/>
      <c r="C86" s="33"/>
      <c r="D86" s="181" t="s">
        <v>115</v>
      </c>
      <c r="E86" s="33"/>
      <c r="F86" s="182" t="s">
        <v>116</v>
      </c>
      <c r="G86" s="33"/>
      <c r="H86" s="33"/>
      <c r="I86" s="33"/>
      <c r="J86" s="33"/>
      <c r="K86" s="33"/>
      <c r="L86" s="36"/>
      <c r="M86" s="183"/>
      <c r="N86" s="184"/>
      <c r="O86" s="61"/>
      <c r="P86" s="61"/>
      <c r="Q86" s="61"/>
      <c r="R86" s="61"/>
      <c r="S86" s="61"/>
      <c r="T86" s="62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T86" s="17" t="s">
        <v>115</v>
      </c>
      <c r="AU86" s="17" t="s">
        <v>76</v>
      </c>
    </row>
    <row r="87" spans="1:65" s="13" customFormat="1" ht="11.25">
      <c r="B87" s="185"/>
      <c r="C87" s="186"/>
      <c r="D87" s="181" t="s">
        <v>117</v>
      </c>
      <c r="E87" s="187" t="s">
        <v>17</v>
      </c>
      <c r="F87" s="188" t="s">
        <v>74</v>
      </c>
      <c r="G87" s="186"/>
      <c r="H87" s="189">
        <v>1</v>
      </c>
      <c r="I87" s="186"/>
      <c r="J87" s="186"/>
      <c r="K87" s="186"/>
      <c r="L87" s="190"/>
      <c r="M87" s="191"/>
      <c r="N87" s="192"/>
      <c r="O87" s="192"/>
      <c r="P87" s="192"/>
      <c r="Q87" s="192"/>
      <c r="R87" s="192"/>
      <c r="S87" s="192"/>
      <c r="T87" s="193"/>
      <c r="AT87" s="194" t="s">
        <v>117</v>
      </c>
      <c r="AU87" s="194" t="s">
        <v>76</v>
      </c>
      <c r="AV87" s="13" t="s">
        <v>76</v>
      </c>
      <c r="AW87" s="13" t="s">
        <v>28</v>
      </c>
      <c r="AX87" s="13" t="s">
        <v>74</v>
      </c>
      <c r="AY87" s="194" t="s">
        <v>105</v>
      </c>
    </row>
    <row r="88" spans="1:65" s="2" customFormat="1" ht="16.5" customHeight="1">
      <c r="A88" s="31"/>
      <c r="B88" s="32"/>
      <c r="C88" s="169" t="s">
        <v>76</v>
      </c>
      <c r="D88" s="169" t="s">
        <v>108</v>
      </c>
      <c r="E88" s="170" t="s">
        <v>118</v>
      </c>
      <c r="F88" s="171" t="s">
        <v>119</v>
      </c>
      <c r="G88" s="172" t="s">
        <v>120</v>
      </c>
      <c r="H88" s="173">
        <v>100</v>
      </c>
      <c r="I88" s="174">
        <v>308</v>
      </c>
      <c r="J88" s="174">
        <f>ROUND(I88*H88,2)</f>
        <v>30800</v>
      </c>
      <c r="K88" s="171" t="s">
        <v>112</v>
      </c>
      <c r="L88" s="36"/>
      <c r="M88" s="175" t="s">
        <v>17</v>
      </c>
      <c r="N88" s="176" t="s">
        <v>37</v>
      </c>
      <c r="O88" s="177">
        <v>0</v>
      </c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9" t="s">
        <v>113</v>
      </c>
      <c r="AT88" s="179" t="s">
        <v>108</v>
      </c>
      <c r="AU88" s="179" t="s">
        <v>76</v>
      </c>
      <c r="AY88" s="17" t="s">
        <v>105</v>
      </c>
      <c r="BE88" s="180">
        <f>IF(N88="základní",J88,0)</f>
        <v>30800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7" t="s">
        <v>74</v>
      </c>
      <c r="BK88" s="180">
        <f>ROUND(I88*H88,2)</f>
        <v>30800</v>
      </c>
      <c r="BL88" s="17" t="s">
        <v>113</v>
      </c>
      <c r="BM88" s="179" t="s">
        <v>121</v>
      </c>
    </row>
    <row r="89" spans="1:65" s="2" customFormat="1" ht="29.25">
      <c r="A89" s="31"/>
      <c r="B89" s="32"/>
      <c r="C89" s="33"/>
      <c r="D89" s="181" t="s">
        <v>115</v>
      </c>
      <c r="E89" s="33"/>
      <c r="F89" s="182" t="s">
        <v>122</v>
      </c>
      <c r="G89" s="33"/>
      <c r="H89" s="33"/>
      <c r="I89" s="33"/>
      <c r="J89" s="33"/>
      <c r="K89" s="33"/>
      <c r="L89" s="36"/>
      <c r="M89" s="183"/>
      <c r="N89" s="184"/>
      <c r="O89" s="61"/>
      <c r="P89" s="61"/>
      <c r="Q89" s="61"/>
      <c r="R89" s="61"/>
      <c r="S89" s="61"/>
      <c r="T89" s="62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7" t="s">
        <v>115</v>
      </c>
      <c r="AU89" s="17" t="s">
        <v>76</v>
      </c>
    </row>
    <row r="90" spans="1:65" s="13" customFormat="1" ht="11.25">
      <c r="B90" s="185"/>
      <c r="C90" s="186"/>
      <c r="D90" s="181" t="s">
        <v>117</v>
      </c>
      <c r="E90" s="187" t="s">
        <v>17</v>
      </c>
      <c r="F90" s="188" t="s">
        <v>123</v>
      </c>
      <c r="G90" s="186"/>
      <c r="H90" s="189">
        <v>100</v>
      </c>
      <c r="I90" s="186"/>
      <c r="J90" s="186"/>
      <c r="K90" s="186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117</v>
      </c>
      <c r="AU90" s="194" t="s">
        <v>76</v>
      </c>
      <c r="AV90" s="13" t="s">
        <v>76</v>
      </c>
      <c r="AW90" s="13" t="s">
        <v>28</v>
      </c>
      <c r="AX90" s="13" t="s">
        <v>74</v>
      </c>
      <c r="AY90" s="194" t="s">
        <v>105</v>
      </c>
    </row>
    <row r="91" spans="1:65" s="2" customFormat="1" ht="16.5" customHeight="1">
      <c r="A91" s="31"/>
      <c r="B91" s="32"/>
      <c r="C91" s="169" t="s">
        <v>124</v>
      </c>
      <c r="D91" s="169" t="s">
        <v>108</v>
      </c>
      <c r="E91" s="170" t="s">
        <v>125</v>
      </c>
      <c r="F91" s="171" t="s">
        <v>126</v>
      </c>
      <c r="G91" s="172" t="s">
        <v>120</v>
      </c>
      <c r="H91" s="173">
        <v>100</v>
      </c>
      <c r="I91" s="174">
        <v>681</v>
      </c>
      <c r="J91" s="174">
        <f>ROUND(I91*H91,2)</f>
        <v>68100</v>
      </c>
      <c r="K91" s="171" t="s">
        <v>112</v>
      </c>
      <c r="L91" s="36"/>
      <c r="M91" s="175" t="s">
        <v>17</v>
      </c>
      <c r="N91" s="176" t="s">
        <v>37</v>
      </c>
      <c r="O91" s="177">
        <v>0</v>
      </c>
      <c r="P91" s="177">
        <f>O91*H91</f>
        <v>0</v>
      </c>
      <c r="Q91" s="177">
        <v>0</v>
      </c>
      <c r="R91" s="177">
        <f>Q91*H91</f>
        <v>0</v>
      </c>
      <c r="S91" s="177">
        <v>0</v>
      </c>
      <c r="T91" s="178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9" t="s">
        <v>113</v>
      </c>
      <c r="AT91" s="179" t="s">
        <v>108</v>
      </c>
      <c r="AU91" s="179" t="s">
        <v>76</v>
      </c>
      <c r="AY91" s="17" t="s">
        <v>105</v>
      </c>
      <c r="BE91" s="180">
        <f>IF(N91="základní",J91,0)</f>
        <v>68100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7" t="s">
        <v>74</v>
      </c>
      <c r="BK91" s="180">
        <f>ROUND(I91*H91,2)</f>
        <v>68100</v>
      </c>
      <c r="BL91" s="17" t="s">
        <v>113</v>
      </c>
      <c r="BM91" s="179" t="s">
        <v>127</v>
      </c>
    </row>
    <row r="92" spans="1:65" s="2" customFormat="1" ht="39">
      <c r="A92" s="31"/>
      <c r="B92" s="32"/>
      <c r="C92" s="33"/>
      <c r="D92" s="181" t="s">
        <v>115</v>
      </c>
      <c r="E92" s="33"/>
      <c r="F92" s="182" t="s">
        <v>128</v>
      </c>
      <c r="G92" s="33"/>
      <c r="H92" s="33"/>
      <c r="I92" s="33"/>
      <c r="J92" s="33"/>
      <c r="K92" s="33"/>
      <c r="L92" s="36"/>
      <c r="M92" s="183"/>
      <c r="N92" s="184"/>
      <c r="O92" s="61"/>
      <c r="P92" s="61"/>
      <c r="Q92" s="61"/>
      <c r="R92" s="61"/>
      <c r="S92" s="61"/>
      <c r="T92" s="62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T92" s="17" t="s">
        <v>115</v>
      </c>
      <c r="AU92" s="17" t="s">
        <v>76</v>
      </c>
    </row>
    <row r="93" spans="1:65" s="13" customFormat="1" ht="11.25">
      <c r="B93" s="185"/>
      <c r="C93" s="186"/>
      <c r="D93" s="181" t="s">
        <v>117</v>
      </c>
      <c r="E93" s="187" t="s">
        <v>17</v>
      </c>
      <c r="F93" s="188" t="s">
        <v>123</v>
      </c>
      <c r="G93" s="186"/>
      <c r="H93" s="189">
        <v>100</v>
      </c>
      <c r="I93" s="186"/>
      <c r="J93" s="186"/>
      <c r="K93" s="186"/>
      <c r="L93" s="190"/>
      <c r="M93" s="191"/>
      <c r="N93" s="192"/>
      <c r="O93" s="192"/>
      <c r="P93" s="192"/>
      <c r="Q93" s="192"/>
      <c r="R93" s="192"/>
      <c r="S93" s="192"/>
      <c r="T93" s="193"/>
      <c r="AT93" s="194" t="s">
        <v>117</v>
      </c>
      <c r="AU93" s="194" t="s">
        <v>76</v>
      </c>
      <c r="AV93" s="13" t="s">
        <v>76</v>
      </c>
      <c r="AW93" s="13" t="s">
        <v>28</v>
      </c>
      <c r="AX93" s="13" t="s">
        <v>74</v>
      </c>
      <c r="AY93" s="194" t="s">
        <v>105</v>
      </c>
    </row>
    <row r="94" spans="1:65" s="2" customFormat="1" ht="16.5" customHeight="1">
      <c r="A94" s="31"/>
      <c r="B94" s="32"/>
      <c r="C94" s="169" t="s">
        <v>113</v>
      </c>
      <c r="D94" s="169" t="s">
        <v>108</v>
      </c>
      <c r="E94" s="170" t="s">
        <v>129</v>
      </c>
      <c r="F94" s="171" t="s">
        <v>130</v>
      </c>
      <c r="G94" s="172" t="s">
        <v>120</v>
      </c>
      <c r="H94" s="173">
        <v>150</v>
      </c>
      <c r="I94" s="174">
        <v>544</v>
      </c>
      <c r="J94" s="174">
        <f>ROUND(I94*H94,2)</f>
        <v>81600</v>
      </c>
      <c r="K94" s="171" t="s">
        <v>112</v>
      </c>
      <c r="L94" s="36"/>
      <c r="M94" s="175" t="s">
        <v>17</v>
      </c>
      <c r="N94" s="176" t="s">
        <v>37</v>
      </c>
      <c r="O94" s="177">
        <v>0</v>
      </c>
      <c r="P94" s="177">
        <f>O94*H94</f>
        <v>0</v>
      </c>
      <c r="Q94" s="177">
        <v>0</v>
      </c>
      <c r="R94" s="177">
        <f>Q94*H94</f>
        <v>0</v>
      </c>
      <c r="S94" s="177">
        <v>0</v>
      </c>
      <c r="T94" s="178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9" t="s">
        <v>113</v>
      </c>
      <c r="AT94" s="179" t="s">
        <v>108</v>
      </c>
      <c r="AU94" s="179" t="s">
        <v>76</v>
      </c>
      <c r="AY94" s="17" t="s">
        <v>105</v>
      </c>
      <c r="BE94" s="180">
        <f>IF(N94="základní",J94,0)</f>
        <v>81600</v>
      </c>
      <c r="BF94" s="180">
        <f>IF(N94="snížená",J94,0)</f>
        <v>0</v>
      </c>
      <c r="BG94" s="180">
        <f>IF(N94="zákl. přenesená",J94,0)</f>
        <v>0</v>
      </c>
      <c r="BH94" s="180">
        <f>IF(N94="sníž. přenesená",J94,0)</f>
        <v>0</v>
      </c>
      <c r="BI94" s="180">
        <f>IF(N94="nulová",J94,0)</f>
        <v>0</v>
      </c>
      <c r="BJ94" s="17" t="s">
        <v>74</v>
      </c>
      <c r="BK94" s="180">
        <f>ROUND(I94*H94,2)</f>
        <v>81600</v>
      </c>
      <c r="BL94" s="17" t="s">
        <v>113</v>
      </c>
      <c r="BM94" s="179" t="s">
        <v>131</v>
      </c>
    </row>
    <row r="95" spans="1:65" s="2" customFormat="1" ht="19.5">
      <c r="A95" s="31"/>
      <c r="B95" s="32"/>
      <c r="C95" s="33"/>
      <c r="D95" s="181" t="s">
        <v>115</v>
      </c>
      <c r="E95" s="33"/>
      <c r="F95" s="182" t="s">
        <v>132</v>
      </c>
      <c r="G95" s="33"/>
      <c r="H95" s="33"/>
      <c r="I95" s="33"/>
      <c r="J95" s="33"/>
      <c r="K95" s="33"/>
      <c r="L95" s="36"/>
      <c r="M95" s="183"/>
      <c r="N95" s="184"/>
      <c r="O95" s="61"/>
      <c r="P95" s="61"/>
      <c r="Q95" s="61"/>
      <c r="R95" s="61"/>
      <c r="S95" s="61"/>
      <c r="T95" s="62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T95" s="17" t="s">
        <v>115</v>
      </c>
      <c r="AU95" s="17" t="s">
        <v>76</v>
      </c>
    </row>
    <row r="96" spans="1:65" s="13" customFormat="1" ht="11.25">
      <c r="B96" s="185"/>
      <c r="C96" s="186"/>
      <c r="D96" s="181" t="s">
        <v>117</v>
      </c>
      <c r="E96" s="187" t="s">
        <v>17</v>
      </c>
      <c r="F96" s="188" t="s">
        <v>133</v>
      </c>
      <c r="G96" s="186"/>
      <c r="H96" s="189">
        <v>150</v>
      </c>
      <c r="I96" s="186"/>
      <c r="J96" s="186"/>
      <c r="K96" s="186"/>
      <c r="L96" s="190"/>
      <c r="M96" s="191"/>
      <c r="N96" s="192"/>
      <c r="O96" s="192"/>
      <c r="P96" s="192"/>
      <c r="Q96" s="192"/>
      <c r="R96" s="192"/>
      <c r="S96" s="192"/>
      <c r="T96" s="193"/>
      <c r="AT96" s="194" t="s">
        <v>117</v>
      </c>
      <c r="AU96" s="194" t="s">
        <v>76</v>
      </c>
      <c r="AV96" s="13" t="s">
        <v>76</v>
      </c>
      <c r="AW96" s="13" t="s">
        <v>28</v>
      </c>
      <c r="AX96" s="13" t="s">
        <v>74</v>
      </c>
      <c r="AY96" s="194" t="s">
        <v>105</v>
      </c>
    </row>
    <row r="97" spans="1:65" s="2" customFormat="1" ht="16.5" customHeight="1">
      <c r="A97" s="31"/>
      <c r="B97" s="32"/>
      <c r="C97" s="195" t="s">
        <v>106</v>
      </c>
      <c r="D97" s="195" t="s">
        <v>134</v>
      </c>
      <c r="E97" s="196" t="s">
        <v>135</v>
      </c>
      <c r="F97" s="197" t="s">
        <v>136</v>
      </c>
      <c r="G97" s="198" t="s">
        <v>137</v>
      </c>
      <c r="H97" s="199">
        <v>450</v>
      </c>
      <c r="I97" s="200">
        <v>432</v>
      </c>
      <c r="J97" s="200">
        <f>ROUND(I97*H97,2)</f>
        <v>194400</v>
      </c>
      <c r="K97" s="197" t="s">
        <v>112</v>
      </c>
      <c r="L97" s="201"/>
      <c r="M97" s="202" t="s">
        <v>17</v>
      </c>
      <c r="N97" s="203" t="s">
        <v>37</v>
      </c>
      <c r="O97" s="177">
        <v>0</v>
      </c>
      <c r="P97" s="177">
        <f>O97*H97</f>
        <v>0</v>
      </c>
      <c r="Q97" s="177">
        <v>1</v>
      </c>
      <c r="R97" s="177">
        <f>Q97*H97</f>
        <v>450</v>
      </c>
      <c r="S97" s="177">
        <v>0</v>
      </c>
      <c r="T97" s="178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9" t="s">
        <v>138</v>
      </c>
      <c r="AT97" s="179" t="s">
        <v>134</v>
      </c>
      <c r="AU97" s="179" t="s">
        <v>76</v>
      </c>
      <c r="AY97" s="17" t="s">
        <v>105</v>
      </c>
      <c r="BE97" s="180">
        <f>IF(N97="základní",J97,0)</f>
        <v>194400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7" t="s">
        <v>74</v>
      </c>
      <c r="BK97" s="180">
        <f>ROUND(I97*H97,2)</f>
        <v>194400</v>
      </c>
      <c r="BL97" s="17" t="s">
        <v>113</v>
      </c>
      <c r="BM97" s="179" t="s">
        <v>139</v>
      </c>
    </row>
    <row r="98" spans="1:65" s="2" customFormat="1" ht="11.25">
      <c r="A98" s="31"/>
      <c r="B98" s="32"/>
      <c r="C98" s="33"/>
      <c r="D98" s="181" t="s">
        <v>115</v>
      </c>
      <c r="E98" s="33"/>
      <c r="F98" s="182" t="s">
        <v>136</v>
      </c>
      <c r="G98" s="33"/>
      <c r="H98" s="33"/>
      <c r="I98" s="33"/>
      <c r="J98" s="33"/>
      <c r="K98" s="33"/>
      <c r="L98" s="36"/>
      <c r="M98" s="183"/>
      <c r="N98" s="184"/>
      <c r="O98" s="61"/>
      <c r="P98" s="61"/>
      <c r="Q98" s="61"/>
      <c r="R98" s="61"/>
      <c r="S98" s="61"/>
      <c r="T98" s="62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7" t="s">
        <v>115</v>
      </c>
      <c r="AU98" s="17" t="s">
        <v>76</v>
      </c>
    </row>
    <row r="99" spans="1:65" s="13" customFormat="1" ht="11.25">
      <c r="B99" s="185"/>
      <c r="C99" s="186"/>
      <c r="D99" s="181" t="s">
        <v>117</v>
      </c>
      <c r="E99" s="187" t="s">
        <v>17</v>
      </c>
      <c r="F99" s="188" t="s">
        <v>140</v>
      </c>
      <c r="G99" s="186"/>
      <c r="H99" s="189">
        <v>450</v>
      </c>
      <c r="I99" s="186"/>
      <c r="J99" s="186"/>
      <c r="K99" s="186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117</v>
      </c>
      <c r="AU99" s="194" t="s">
        <v>76</v>
      </c>
      <c r="AV99" s="13" t="s">
        <v>76</v>
      </c>
      <c r="AW99" s="13" t="s">
        <v>28</v>
      </c>
      <c r="AX99" s="13" t="s">
        <v>74</v>
      </c>
      <c r="AY99" s="194" t="s">
        <v>105</v>
      </c>
    </row>
    <row r="100" spans="1:65" s="2" customFormat="1" ht="16.5" customHeight="1">
      <c r="A100" s="31"/>
      <c r="B100" s="32"/>
      <c r="C100" s="195" t="s">
        <v>141</v>
      </c>
      <c r="D100" s="195" t="s">
        <v>134</v>
      </c>
      <c r="E100" s="196" t="s">
        <v>142</v>
      </c>
      <c r="F100" s="197" t="s">
        <v>143</v>
      </c>
      <c r="G100" s="198" t="s">
        <v>144</v>
      </c>
      <c r="H100" s="199">
        <v>60</v>
      </c>
      <c r="I100" s="200">
        <v>2580</v>
      </c>
      <c r="J100" s="200">
        <f>ROUND(I100*H100,2)</f>
        <v>154800</v>
      </c>
      <c r="K100" s="197" t="s">
        <v>112</v>
      </c>
      <c r="L100" s="201"/>
      <c r="M100" s="202" t="s">
        <v>17</v>
      </c>
      <c r="N100" s="203" t="s">
        <v>37</v>
      </c>
      <c r="O100" s="177">
        <v>0</v>
      </c>
      <c r="P100" s="177">
        <f>O100*H100</f>
        <v>0</v>
      </c>
      <c r="Q100" s="177">
        <v>0.10299999999999999</v>
      </c>
      <c r="R100" s="177">
        <f>Q100*H100</f>
        <v>6.18</v>
      </c>
      <c r="S100" s="177">
        <v>0</v>
      </c>
      <c r="T100" s="178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9" t="s">
        <v>138</v>
      </c>
      <c r="AT100" s="179" t="s">
        <v>134</v>
      </c>
      <c r="AU100" s="179" t="s">
        <v>76</v>
      </c>
      <c r="AY100" s="17" t="s">
        <v>105</v>
      </c>
      <c r="BE100" s="180">
        <f>IF(N100="základní",J100,0)</f>
        <v>154800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7" t="s">
        <v>74</v>
      </c>
      <c r="BK100" s="180">
        <f>ROUND(I100*H100,2)</f>
        <v>154800</v>
      </c>
      <c r="BL100" s="17" t="s">
        <v>113</v>
      </c>
      <c r="BM100" s="179" t="s">
        <v>145</v>
      </c>
    </row>
    <row r="101" spans="1:65" s="2" customFormat="1" ht="11.25">
      <c r="A101" s="31"/>
      <c r="B101" s="32"/>
      <c r="C101" s="33"/>
      <c r="D101" s="181" t="s">
        <v>115</v>
      </c>
      <c r="E101" s="33"/>
      <c r="F101" s="182" t="s">
        <v>143</v>
      </c>
      <c r="G101" s="33"/>
      <c r="H101" s="33"/>
      <c r="I101" s="33"/>
      <c r="J101" s="33"/>
      <c r="K101" s="33"/>
      <c r="L101" s="36"/>
      <c r="M101" s="183"/>
      <c r="N101" s="184"/>
      <c r="O101" s="61"/>
      <c r="P101" s="61"/>
      <c r="Q101" s="61"/>
      <c r="R101" s="61"/>
      <c r="S101" s="61"/>
      <c r="T101" s="62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T101" s="17" t="s">
        <v>115</v>
      </c>
      <c r="AU101" s="17" t="s">
        <v>76</v>
      </c>
    </row>
    <row r="102" spans="1:65" s="13" customFormat="1" ht="11.25">
      <c r="B102" s="185"/>
      <c r="C102" s="186"/>
      <c r="D102" s="181" t="s">
        <v>117</v>
      </c>
      <c r="E102" s="187" t="s">
        <v>17</v>
      </c>
      <c r="F102" s="188" t="s">
        <v>146</v>
      </c>
      <c r="G102" s="186"/>
      <c r="H102" s="189">
        <v>60</v>
      </c>
      <c r="I102" s="186"/>
      <c r="J102" s="186"/>
      <c r="K102" s="186"/>
      <c r="L102" s="190"/>
      <c r="M102" s="191"/>
      <c r="N102" s="192"/>
      <c r="O102" s="192"/>
      <c r="P102" s="192"/>
      <c r="Q102" s="192"/>
      <c r="R102" s="192"/>
      <c r="S102" s="192"/>
      <c r="T102" s="193"/>
      <c r="AT102" s="194" t="s">
        <v>117</v>
      </c>
      <c r="AU102" s="194" t="s">
        <v>76</v>
      </c>
      <c r="AV102" s="13" t="s">
        <v>76</v>
      </c>
      <c r="AW102" s="13" t="s">
        <v>28</v>
      </c>
      <c r="AX102" s="13" t="s">
        <v>74</v>
      </c>
      <c r="AY102" s="194" t="s">
        <v>105</v>
      </c>
    </row>
    <row r="103" spans="1:65" s="2" customFormat="1" ht="16.5" customHeight="1">
      <c r="A103" s="31"/>
      <c r="B103" s="32"/>
      <c r="C103" s="195" t="s">
        <v>147</v>
      </c>
      <c r="D103" s="195" t="s">
        <v>134</v>
      </c>
      <c r="E103" s="196" t="s">
        <v>148</v>
      </c>
      <c r="F103" s="197" t="s">
        <v>149</v>
      </c>
      <c r="G103" s="198" t="s">
        <v>144</v>
      </c>
      <c r="H103" s="199">
        <v>200</v>
      </c>
      <c r="I103" s="200">
        <v>126</v>
      </c>
      <c r="J103" s="200">
        <f>ROUND(I103*H103,2)</f>
        <v>25200</v>
      </c>
      <c r="K103" s="197" t="s">
        <v>112</v>
      </c>
      <c r="L103" s="201"/>
      <c r="M103" s="202" t="s">
        <v>17</v>
      </c>
      <c r="N103" s="203" t="s">
        <v>37</v>
      </c>
      <c r="O103" s="177">
        <v>0</v>
      </c>
      <c r="P103" s="177">
        <f>O103*H103</f>
        <v>0</v>
      </c>
      <c r="Q103" s="177">
        <v>1.23E-3</v>
      </c>
      <c r="R103" s="177">
        <f>Q103*H103</f>
        <v>0.246</v>
      </c>
      <c r="S103" s="177">
        <v>0</v>
      </c>
      <c r="T103" s="178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9" t="s">
        <v>138</v>
      </c>
      <c r="AT103" s="179" t="s">
        <v>134</v>
      </c>
      <c r="AU103" s="179" t="s">
        <v>76</v>
      </c>
      <c r="AY103" s="17" t="s">
        <v>105</v>
      </c>
      <c r="BE103" s="180">
        <f>IF(N103="základní",J103,0)</f>
        <v>25200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7" t="s">
        <v>74</v>
      </c>
      <c r="BK103" s="180">
        <f>ROUND(I103*H103,2)</f>
        <v>25200</v>
      </c>
      <c r="BL103" s="17" t="s">
        <v>113</v>
      </c>
      <c r="BM103" s="179" t="s">
        <v>150</v>
      </c>
    </row>
    <row r="104" spans="1:65" s="2" customFormat="1" ht="11.25">
      <c r="A104" s="31"/>
      <c r="B104" s="32"/>
      <c r="C104" s="33"/>
      <c r="D104" s="181" t="s">
        <v>115</v>
      </c>
      <c r="E104" s="33"/>
      <c r="F104" s="182" t="s">
        <v>149</v>
      </c>
      <c r="G104" s="33"/>
      <c r="H104" s="33"/>
      <c r="I104" s="33"/>
      <c r="J104" s="33"/>
      <c r="K104" s="33"/>
      <c r="L104" s="36"/>
      <c r="M104" s="183"/>
      <c r="N104" s="184"/>
      <c r="O104" s="61"/>
      <c r="P104" s="61"/>
      <c r="Q104" s="61"/>
      <c r="R104" s="61"/>
      <c r="S104" s="61"/>
      <c r="T104" s="62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7" t="s">
        <v>115</v>
      </c>
      <c r="AU104" s="17" t="s">
        <v>76</v>
      </c>
    </row>
    <row r="105" spans="1:65" s="13" customFormat="1" ht="11.25">
      <c r="B105" s="185"/>
      <c r="C105" s="186"/>
      <c r="D105" s="181" t="s">
        <v>117</v>
      </c>
      <c r="E105" s="187" t="s">
        <v>17</v>
      </c>
      <c r="F105" s="188" t="s">
        <v>151</v>
      </c>
      <c r="G105" s="186"/>
      <c r="H105" s="189">
        <v>200</v>
      </c>
      <c r="I105" s="186"/>
      <c r="J105" s="186"/>
      <c r="K105" s="186"/>
      <c r="L105" s="190"/>
      <c r="M105" s="191"/>
      <c r="N105" s="192"/>
      <c r="O105" s="192"/>
      <c r="P105" s="192"/>
      <c r="Q105" s="192"/>
      <c r="R105" s="192"/>
      <c r="S105" s="192"/>
      <c r="T105" s="193"/>
      <c r="AT105" s="194" t="s">
        <v>117</v>
      </c>
      <c r="AU105" s="194" t="s">
        <v>76</v>
      </c>
      <c r="AV105" s="13" t="s">
        <v>76</v>
      </c>
      <c r="AW105" s="13" t="s">
        <v>28</v>
      </c>
      <c r="AX105" s="13" t="s">
        <v>74</v>
      </c>
      <c r="AY105" s="194" t="s">
        <v>105</v>
      </c>
    </row>
    <row r="106" spans="1:65" s="2" customFormat="1" ht="16.5" customHeight="1">
      <c r="A106" s="31"/>
      <c r="B106" s="32"/>
      <c r="C106" s="195" t="s">
        <v>138</v>
      </c>
      <c r="D106" s="195" t="s">
        <v>134</v>
      </c>
      <c r="E106" s="196" t="s">
        <v>152</v>
      </c>
      <c r="F106" s="197" t="s">
        <v>153</v>
      </c>
      <c r="G106" s="198" t="s">
        <v>144</v>
      </c>
      <c r="H106" s="199">
        <v>102</v>
      </c>
      <c r="I106" s="200">
        <v>290</v>
      </c>
      <c r="J106" s="200">
        <f>ROUND(I106*H106,2)</f>
        <v>29580</v>
      </c>
      <c r="K106" s="197" t="s">
        <v>112</v>
      </c>
      <c r="L106" s="201"/>
      <c r="M106" s="202" t="s">
        <v>17</v>
      </c>
      <c r="N106" s="203" t="s">
        <v>37</v>
      </c>
      <c r="O106" s="177">
        <v>0</v>
      </c>
      <c r="P106" s="177">
        <f>O106*H106</f>
        <v>0</v>
      </c>
      <c r="Q106" s="177">
        <v>8.5199999999999998E-3</v>
      </c>
      <c r="R106" s="177">
        <f>Q106*H106</f>
        <v>0.86904000000000003</v>
      </c>
      <c r="S106" s="177">
        <v>0</v>
      </c>
      <c r="T106" s="178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79" t="s">
        <v>138</v>
      </c>
      <c r="AT106" s="179" t="s">
        <v>134</v>
      </c>
      <c r="AU106" s="179" t="s">
        <v>76</v>
      </c>
      <c r="AY106" s="17" t="s">
        <v>105</v>
      </c>
      <c r="BE106" s="180">
        <f>IF(N106="základní",J106,0)</f>
        <v>29580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7" t="s">
        <v>74</v>
      </c>
      <c r="BK106" s="180">
        <f>ROUND(I106*H106,2)</f>
        <v>29580</v>
      </c>
      <c r="BL106" s="17" t="s">
        <v>113</v>
      </c>
      <c r="BM106" s="179" t="s">
        <v>154</v>
      </c>
    </row>
    <row r="107" spans="1:65" s="2" customFormat="1" ht="11.25">
      <c r="A107" s="31"/>
      <c r="B107" s="32"/>
      <c r="C107" s="33"/>
      <c r="D107" s="181" t="s">
        <v>115</v>
      </c>
      <c r="E107" s="33"/>
      <c r="F107" s="182" t="s">
        <v>153</v>
      </c>
      <c r="G107" s="33"/>
      <c r="H107" s="33"/>
      <c r="I107" s="33"/>
      <c r="J107" s="33"/>
      <c r="K107" s="33"/>
      <c r="L107" s="36"/>
      <c r="M107" s="183"/>
      <c r="N107" s="184"/>
      <c r="O107" s="61"/>
      <c r="P107" s="61"/>
      <c r="Q107" s="61"/>
      <c r="R107" s="61"/>
      <c r="S107" s="61"/>
      <c r="T107" s="62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7" t="s">
        <v>115</v>
      </c>
      <c r="AU107" s="17" t="s">
        <v>76</v>
      </c>
    </row>
    <row r="108" spans="1:65" s="13" customFormat="1" ht="11.25">
      <c r="B108" s="185"/>
      <c r="C108" s="186"/>
      <c r="D108" s="181" t="s">
        <v>117</v>
      </c>
      <c r="E108" s="187" t="s">
        <v>17</v>
      </c>
      <c r="F108" s="188" t="s">
        <v>155</v>
      </c>
      <c r="G108" s="186"/>
      <c r="H108" s="189">
        <v>102</v>
      </c>
      <c r="I108" s="186"/>
      <c r="J108" s="186"/>
      <c r="K108" s="186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117</v>
      </c>
      <c r="AU108" s="194" t="s">
        <v>76</v>
      </c>
      <c r="AV108" s="13" t="s">
        <v>76</v>
      </c>
      <c r="AW108" s="13" t="s">
        <v>28</v>
      </c>
      <c r="AX108" s="13" t="s">
        <v>74</v>
      </c>
      <c r="AY108" s="194" t="s">
        <v>105</v>
      </c>
    </row>
    <row r="109" spans="1:65" s="2" customFormat="1" ht="16.5" customHeight="1">
      <c r="A109" s="31"/>
      <c r="B109" s="32"/>
      <c r="C109" s="195" t="s">
        <v>156</v>
      </c>
      <c r="D109" s="195" t="s">
        <v>134</v>
      </c>
      <c r="E109" s="196" t="s">
        <v>157</v>
      </c>
      <c r="F109" s="197" t="s">
        <v>158</v>
      </c>
      <c r="G109" s="198" t="s">
        <v>144</v>
      </c>
      <c r="H109" s="199">
        <v>462</v>
      </c>
      <c r="I109" s="200">
        <v>27</v>
      </c>
      <c r="J109" s="200">
        <f>ROUND(I109*H109,2)</f>
        <v>12474</v>
      </c>
      <c r="K109" s="197" t="s">
        <v>112</v>
      </c>
      <c r="L109" s="201"/>
      <c r="M109" s="202" t="s">
        <v>17</v>
      </c>
      <c r="N109" s="203" t="s">
        <v>37</v>
      </c>
      <c r="O109" s="177">
        <v>0</v>
      </c>
      <c r="P109" s="177">
        <f>O109*H109</f>
        <v>0</v>
      </c>
      <c r="Q109" s="177">
        <v>1.8000000000000001E-4</v>
      </c>
      <c r="R109" s="177">
        <f>Q109*H109</f>
        <v>8.3160000000000012E-2</v>
      </c>
      <c r="S109" s="177">
        <v>0</v>
      </c>
      <c r="T109" s="178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79" t="s">
        <v>138</v>
      </c>
      <c r="AT109" s="179" t="s">
        <v>134</v>
      </c>
      <c r="AU109" s="179" t="s">
        <v>76</v>
      </c>
      <c r="AY109" s="17" t="s">
        <v>105</v>
      </c>
      <c r="BE109" s="180">
        <f>IF(N109="základní",J109,0)</f>
        <v>12474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17" t="s">
        <v>74</v>
      </c>
      <c r="BK109" s="180">
        <f>ROUND(I109*H109,2)</f>
        <v>12474</v>
      </c>
      <c r="BL109" s="17" t="s">
        <v>113</v>
      </c>
      <c r="BM109" s="179" t="s">
        <v>159</v>
      </c>
    </row>
    <row r="110" spans="1:65" s="2" customFormat="1" ht="11.25">
      <c r="A110" s="31"/>
      <c r="B110" s="32"/>
      <c r="C110" s="33"/>
      <c r="D110" s="181" t="s">
        <v>115</v>
      </c>
      <c r="E110" s="33"/>
      <c r="F110" s="182" t="s">
        <v>158</v>
      </c>
      <c r="G110" s="33"/>
      <c r="H110" s="33"/>
      <c r="I110" s="33"/>
      <c r="J110" s="33"/>
      <c r="K110" s="33"/>
      <c r="L110" s="36"/>
      <c r="M110" s="183"/>
      <c r="N110" s="184"/>
      <c r="O110" s="61"/>
      <c r="P110" s="61"/>
      <c r="Q110" s="61"/>
      <c r="R110" s="61"/>
      <c r="S110" s="61"/>
      <c r="T110" s="62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T110" s="17" t="s">
        <v>115</v>
      </c>
      <c r="AU110" s="17" t="s">
        <v>76</v>
      </c>
    </row>
    <row r="111" spans="1:65" s="13" customFormat="1" ht="11.25">
      <c r="B111" s="185"/>
      <c r="C111" s="186"/>
      <c r="D111" s="181" t="s">
        <v>117</v>
      </c>
      <c r="E111" s="187" t="s">
        <v>17</v>
      </c>
      <c r="F111" s="188" t="s">
        <v>160</v>
      </c>
      <c r="G111" s="186"/>
      <c r="H111" s="189">
        <v>462</v>
      </c>
      <c r="I111" s="186"/>
      <c r="J111" s="186"/>
      <c r="K111" s="186"/>
      <c r="L111" s="190"/>
      <c r="M111" s="191"/>
      <c r="N111" s="192"/>
      <c r="O111" s="192"/>
      <c r="P111" s="192"/>
      <c r="Q111" s="192"/>
      <c r="R111" s="192"/>
      <c r="S111" s="192"/>
      <c r="T111" s="193"/>
      <c r="AT111" s="194" t="s">
        <v>117</v>
      </c>
      <c r="AU111" s="194" t="s">
        <v>76</v>
      </c>
      <c r="AV111" s="13" t="s">
        <v>76</v>
      </c>
      <c r="AW111" s="13" t="s">
        <v>28</v>
      </c>
      <c r="AX111" s="13" t="s">
        <v>74</v>
      </c>
      <c r="AY111" s="194" t="s">
        <v>105</v>
      </c>
    </row>
    <row r="112" spans="1:65" s="2" customFormat="1" ht="16.5" customHeight="1">
      <c r="A112" s="31"/>
      <c r="B112" s="32"/>
      <c r="C112" s="195" t="s">
        <v>161</v>
      </c>
      <c r="D112" s="195" t="s">
        <v>134</v>
      </c>
      <c r="E112" s="196" t="s">
        <v>162</v>
      </c>
      <c r="F112" s="197" t="s">
        <v>163</v>
      </c>
      <c r="G112" s="198" t="s">
        <v>144</v>
      </c>
      <c r="H112" s="199">
        <v>400</v>
      </c>
      <c r="I112" s="200">
        <v>725</v>
      </c>
      <c r="J112" s="200">
        <f>ROUND(I112*H112,2)</f>
        <v>290000</v>
      </c>
      <c r="K112" s="197" t="s">
        <v>112</v>
      </c>
      <c r="L112" s="201"/>
      <c r="M112" s="202" t="s">
        <v>17</v>
      </c>
      <c r="N112" s="203" t="s">
        <v>37</v>
      </c>
      <c r="O112" s="177">
        <v>0</v>
      </c>
      <c r="P112" s="177">
        <f>O112*H112</f>
        <v>0</v>
      </c>
      <c r="Q112" s="177">
        <v>1.167E-2</v>
      </c>
      <c r="R112" s="177">
        <f>Q112*H112</f>
        <v>4.6680000000000001</v>
      </c>
      <c r="S112" s="177">
        <v>0</v>
      </c>
      <c r="T112" s="178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79" t="s">
        <v>138</v>
      </c>
      <c r="AT112" s="179" t="s">
        <v>134</v>
      </c>
      <c r="AU112" s="179" t="s">
        <v>76</v>
      </c>
      <c r="AY112" s="17" t="s">
        <v>105</v>
      </c>
      <c r="BE112" s="180">
        <f>IF(N112="základní",J112,0)</f>
        <v>290000</v>
      </c>
      <c r="BF112" s="180">
        <f>IF(N112="snížená",J112,0)</f>
        <v>0</v>
      </c>
      <c r="BG112" s="180">
        <f>IF(N112="zákl. přenesená",J112,0)</f>
        <v>0</v>
      </c>
      <c r="BH112" s="180">
        <f>IF(N112="sníž. přenesená",J112,0)</f>
        <v>0</v>
      </c>
      <c r="BI112" s="180">
        <f>IF(N112="nulová",J112,0)</f>
        <v>0</v>
      </c>
      <c r="BJ112" s="17" t="s">
        <v>74</v>
      </c>
      <c r="BK112" s="180">
        <f>ROUND(I112*H112,2)</f>
        <v>290000</v>
      </c>
      <c r="BL112" s="17" t="s">
        <v>113</v>
      </c>
      <c r="BM112" s="179" t="s">
        <v>164</v>
      </c>
    </row>
    <row r="113" spans="1:65" s="2" customFormat="1" ht="11.25">
      <c r="A113" s="31"/>
      <c r="B113" s="32"/>
      <c r="C113" s="33"/>
      <c r="D113" s="181" t="s">
        <v>115</v>
      </c>
      <c r="E113" s="33"/>
      <c r="F113" s="182" t="s">
        <v>163</v>
      </c>
      <c r="G113" s="33"/>
      <c r="H113" s="33"/>
      <c r="I113" s="33"/>
      <c r="J113" s="33"/>
      <c r="K113" s="33"/>
      <c r="L113" s="36"/>
      <c r="M113" s="183"/>
      <c r="N113" s="184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7" t="s">
        <v>115</v>
      </c>
      <c r="AU113" s="17" t="s">
        <v>76</v>
      </c>
    </row>
    <row r="114" spans="1:65" s="13" customFormat="1" ht="11.25">
      <c r="B114" s="185"/>
      <c r="C114" s="186"/>
      <c r="D114" s="181" t="s">
        <v>117</v>
      </c>
      <c r="E114" s="187" t="s">
        <v>17</v>
      </c>
      <c r="F114" s="188" t="s">
        <v>165</v>
      </c>
      <c r="G114" s="186"/>
      <c r="H114" s="189">
        <v>400</v>
      </c>
      <c r="I114" s="186"/>
      <c r="J114" s="186"/>
      <c r="K114" s="186"/>
      <c r="L114" s="190"/>
      <c r="M114" s="191"/>
      <c r="N114" s="192"/>
      <c r="O114" s="192"/>
      <c r="P114" s="192"/>
      <c r="Q114" s="192"/>
      <c r="R114" s="192"/>
      <c r="S114" s="192"/>
      <c r="T114" s="193"/>
      <c r="AT114" s="194" t="s">
        <v>117</v>
      </c>
      <c r="AU114" s="194" t="s">
        <v>76</v>
      </c>
      <c r="AV114" s="13" t="s">
        <v>76</v>
      </c>
      <c r="AW114" s="13" t="s">
        <v>28</v>
      </c>
      <c r="AX114" s="13" t="s">
        <v>74</v>
      </c>
      <c r="AY114" s="194" t="s">
        <v>105</v>
      </c>
    </row>
    <row r="115" spans="1:65" s="2" customFormat="1" ht="16.5" customHeight="1">
      <c r="A115" s="31"/>
      <c r="B115" s="32"/>
      <c r="C115" s="195" t="s">
        <v>166</v>
      </c>
      <c r="D115" s="195" t="s">
        <v>134</v>
      </c>
      <c r="E115" s="196" t="s">
        <v>167</v>
      </c>
      <c r="F115" s="197" t="s">
        <v>168</v>
      </c>
      <c r="G115" s="198" t="s">
        <v>144</v>
      </c>
      <c r="H115" s="199">
        <v>394</v>
      </c>
      <c r="I115" s="200">
        <v>7.5</v>
      </c>
      <c r="J115" s="200">
        <f>ROUND(I115*H115,2)</f>
        <v>2955</v>
      </c>
      <c r="K115" s="197" t="s">
        <v>112</v>
      </c>
      <c r="L115" s="201"/>
      <c r="M115" s="202" t="s">
        <v>17</v>
      </c>
      <c r="N115" s="203" t="s">
        <v>37</v>
      </c>
      <c r="O115" s="177">
        <v>0</v>
      </c>
      <c r="P115" s="177">
        <f>O115*H115</f>
        <v>0</v>
      </c>
      <c r="Q115" s="177">
        <v>9.0000000000000006E-5</v>
      </c>
      <c r="R115" s="177">
        <f>Q115*H115</f>
        <v>3.5460000000000005E-2</v>
      </c>
      <c r="S115" s="177">
        <v>0</v>
      </c>
      <c r="T115" s="178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9" t="s">
        <v>138</v>
      </c>
      <c r="AT115" s="179" t="s">
        <v>134</v>
      </c>
      <c r="AU115" s="179" t="s">
        <v>76</v>
      </c>
      <c r="AY115" s="17" t="s">
        <v>105</v>
      </c>
      <c r="BE115" s="180">
        <f>IF(N115="základní",J115,0)</f>
        <v>2955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7" t="s">
        <v>74</v>
      </c>
      <c r="BK115" s="180">
        <f>ROUND(I115*H115,2)</f>
        <v>2955</v>
      </c>
      <c r="BL115" s="17" t="s">
        <v>113</v>
      </c>
      <c r="BM115" s="179" t="s">
        <v>169</v>
      </c>
    </row>
    <row r="116" spans="1:65" s="2" customFormat="1" ht="11.25">
      <c r="A116" s="31"/>
      <c r="B116" s="32"/>
      <c r="C116" s="33"/>
      <c r="D116" s="181" t="s">
        <v>115</v>
      </c>
      <c r="E116" s="33"/>
      <c r="F116" s="182" t="s">
        <v>168</v>
      </c>
      <c r="G116" s="33"/>
      <c r="H116" s="33"/>
      <c r="I116" s="33"/>
      <c r="J116" s="33"/>
      <c r="K116" s="33"/>
      <c r="L116" s="36"/>
      <c r="M116" s="183"/>
      <c r="N116" s="184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7" t="s">
        <v>115</v>
      </c>
      <c r="AU116" s="17" t="s">
        <v>76</v>
      </c>
    </row>
    <row r="117" spans="1:65" s="13" customFormat="1" ht="11.25">
      <c r="B117" s="185"/>
      <c r="C117" s="186"/>
      <c r="D117" s="181" t="s">
        <v>117</v>
      </c>
      <c r="E117" s="187" t="s">
        <v>17</v>
      </c>
      <c r="F117" s="188" t="s">
        <v>170</v>
      </c>
      <c r="G117" s="186"/>
      <c r="H117" s="189">
        <v>394</v>
      </c>
      <c r="I117" s="186"/>
      <c r="J117" s="186"/>
      <c r="K117" s="186"/>
      <c r="L117" s="190"/>
      <c r="M117" s="191"/>
      <c r="N117" s="192"/>
      <c r="O117" s="192"/>
      <c r="P117" s="192"/>
      <c r="Q117" s="192"/>
      <c r="R117" s="192"/>
      <c r="S117" s="192"/>
      <c r="T117" s="193"/>
      <c r="AT117" s="194" t="s">
        <v>117</v>
      </c>
      <c r="AU117" s="194" t="s">
        <v>76</v>
      </c>
      <c r="AV117" s="13" t="s">
        <v>76</v>
      </c>
      <c r="AW117" s="13" t="s">
        <v>28</v>
      </c>
      <c r="AX117" s="13" t="s">
        <v>74</v>
      </c>
      <c r="AY117" s="194" t="s">
        <v>105</v>
      </c>
    </row>
    <row r="118" spans="1:65" s="2" customFormat="1" ht="16.5" customHeight="1">
      <c r="A118" s="31"/>
      <c r="B118" s="32"/>
      <c r="C118" s="195" t="s">
        <v>171</v>
      </c>
      <c r="D118" s="195" t="s">
        <v>134</v>
      </c>
      <c r="E118" s="196" t="s">
        <v>172</v>
      </c>
      <c r="F118" s="197" t="s">
        <v>173</v>
      </c>
      <c r="G118" s="198" t="s">
        <v>144</v>
      </c>
      <c r="H118" s="199">
        <v>5</v>
      </c>
      <c r="I118" s="200">
        <v>24100</v>
      </c>
      <c r="J118" s="200">
        <f>ROUND(I118*H118,2)</f>
        <v>120500</v>
      </c>
      <c r="K118" s="197" t="s">
        <v>112</v>
      </c>
      <c r="L118" s="201"/>
      <c r="M118" s="202" t="s">
        <v>17</v>
      </c>
      <c r="N118" s="203" t="s">
        <v>37</v>
      </c>
      <c r="O118" s="177">
        <v>0</v>
      </c>
      <c r="P118" s="177">
        <f>O118*H118</f>
        <v>0</v>
      </c>
      <c r="Q118" s="177">
        <v>1.23475</v>
      </c>
      <c r="R118" s="177">
        <f>Q118*H118</f>
        <v>6.1737500000000001</v>
      </c>
      <c r="S118" s="177">
        <v>0</v>
      </c>
      <c r="T118" s="178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79" t="s">
        <v>138</v>
      </c>
      <c r="AT118" s="179" t="s">
        <v>134</v>
      </c>
      <c r="AU118" s="179" t="s">
        <v>76</v>
      </c>
      <c r="AY118" s="17" t="s">
        <v>105</v>
      </c>
      <c r="BE118" s="180">
        <f>IF(N118="základní",J118,0)</f>
        <v>120500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7" t="s">
        <v>74</v>
      </c>
      <c r="BK118" s="180">
        <f>ROUND(I118*H118,2)</f>
        <v>120500</v>
      </c>
      <c r="BL118" s="17" t="s">
        <v>113</v>
      </c>
      <c r="BM118" s="179" t="s">
        <v>174</v>
      </c>
    </row>
    <row r="119" spans="1:65" s="2" customFormat="1" ht="11.25">
      <c r="A119" s="31"/>
      <c r="B119" s="32"/>
      <c r="C119" s="33"/>
      <c r="D119" s="181" t="s">
        <v>115</v>
      </c>
      <c r="E119" s="33"/>
      <c r="F119" s="182" t="s">
        <v>173</v>
      </c>
      <c r="G119" s="33"/>
      <c r="H119" s="33"/>
      <c r="I119" s="33"/>
      <c r="J119" s="33"/>
      <c r="K119" s="33"/>
      <c r="L119" s="36"/>
      <c r="M119" s="183"/>
      <c r="N119" s="184"/>
      <c r="O119" s="61"/>
      <c r="P119" s="61"/>
      <c r="Q119" s="61"/>
      <c r="R119" s="61"/>
      <c r="S119" s="61"/>
      <c r="T119" s="62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7" t="s">
        <v>115</v>
      </c>
      <c r="AU119" s="17" t="s">
        <v>76</v>
      </c>
    </row>
    <row r="120" spans="1:65" s="13" customFormat="1" ht="11.25">
      <c r="B120" s="185"/>
      <c r="C120" s="186"/>
      <c r="D120" s="181" t="s">
        <v>117</v>
      </c>
      <c r="E120" s="187" t="s">
        <v>17</v>
      </c>
      <c r="F120" s="188" t="s">
        <v>106</v>
      </c>
      <c r="G120" s="186"/>
      <c r="H120" s="189">
        <v>5</v>
      </c>
      <c r="I120" s="186"/>
      <c r="J120" s="186"/>
      <c r="K120" s="186"/>
      <c r="L120" s="190"/>
      <c r="M120" s="191"/>
      <c r="N120" s="192"/>
      <c r="O120" s="192"/>
      <c r="P120" s="192"/>
      <c r="Q120" s="192"/>
      <c r="R120" s="192"/>
      <c r="S120" s="192"/>
      <c r="T120" s="193"/>
      <c r="AT120" s="194" t="s">
        <v>117</v>
      </c>
      <c r="AU120" s="194" t="s">
        <v>76</v>
      </c>
      <c r="AV120" s="13" t="s">
        <v>76</v>
      </c>
      <c r="AW120" s="13" t="s">
        <v>28</v>
      </c>
      <c r="AX120" s="13" t="s">
        <v>74</v>
      </c>
      <c r="AY120" s="194" t="s">
        <v>105</v>
      </c>
    </row>
    <row r="121" spans="1:65" s="2" customFormat="1" ht="16.5" customHeight="1">
      <c r="A121" s="31"/>
      <c r="B121" s="32"/>
      <c r="C121" s="169" t="s">
        <v>175</v>
      </c>
      <c r="D121" s="169" t="s">
        <v>108</v>
      </c>
      <c r="E121" s="170" t="s">
        <v>176</v>
      </c>
      <c r="F121" s="171" t="s">
        <v>177</v>
      </c>
      <c r="G121" s="172" t="s">
        <v>144</v>
      </c>
      <c r="H121" s="173">
        <v>50</v>
      </c>
      <c r="I121" s="174">
        <v>1580</v>
      </c>
      <c r="J121" s="174">
        <f>ROUND(I121*H121,2)</f>
        <v>79000</v>
      </c>
      <c r="K121" s="171" t="s">
        <v>112</v>
      </c>
      <c r="L121" s="36"/>
      <c r="M121" s="175" t="s">
        <v>17</v>
      </c>
      <c r="N121" s="176" t="s">
        <v>37</v>
      </c>
      <c r="O121" s="177">
        <v>0</v>
      </c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9" t="s">
        <v>113</v>
      </c>
      <c r="AT121" s="179" t="s">
        <v>108</v>
      </c>
      <c r="AU121" s="179" t="s">
        <v>76</v>
      </c>
      <c r="AY121" s="17" t="s">
        <v>105</v>
      </c>
      <c r="BE121" s="180">
        <f>IF(N121="základní",J121,0)</f>
        <v>79000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7" t="s">
        <v>74</v>
      </c>
      <c r="BK121" s="180">
        <f>ROUND(I121*H121,2)</f>
        <v>79000</v>
      </c>
      <c r="BL121" s="17" t="s">
        <v>113</v>
      </c>
      <c r="BM121" s="179" t="s">
        <v>178</v>
      </c>
    </row>
    <row r="122" spans="1:65" s="2" customFormat="1" ht="48.75">
      <c r="A122" s="31"/>
      <c r="B122" s="32"/>
      <c r="C122" s="33"/>
      <c r="D122" s="181" t="s">
        <v>115</v>
      </c>
      <c r="E122" s="33"/>
      <c r="F122" s="182" t="s">
        <v>179</v>
      </c>
      <c r="G122" s="33"/>
      <c r="H122" s="33"/>
      <c r="I122" s="33"/>
      <c r="J122" s="33"/>
      <c r="K122" s="33"/>
      <c r="L122" s="36"/>
      <c r="M122" s="183"/>
      <c r="N122" s="184"/>
      <c r="O122" s="61"/>
      <c r="P122" s="61"/>
      <c r="Q122" s="61"/>
      <c r="R122" s="61"/>
      <c r="S122" s="61"/>
      <c r="T122" s="62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7" t="s">
        <v>115</v>
      </c>
      <c r="AU122" s="17" t="s">
        <v>76</v>
      </c>
    </row>
    <row r="123" spans="1:65" s="13" customFormat="1" ht="11.25">
      <c r="B123" s="185"/>
      <c r="C123" s="186"/>
      <c r="D123" s="181" t="s">
        <v>117</v>
      </c>
      <c r="E123" s="187" t="s">
        <v>17</v>
      </c>
      <c r="F123" s="188" t="s">
        <v>180</v>
      </c>
      <c r="G123" s="186"/>
      <c r="H123" s="189">
        <v>50</v>
      </c>
      <c r="I123" s="186"/>
      <c r="J123" s="186"/>
      <c r="K123" s="186"/>
      <c r="L123" s="190"/>
      <c r="M123" s="191"/>
      <c r="N123" s="192"/>
      <c r="O123" s="192"/>
      <c r="P123" s="192"/>
      <c r="Q123" s="192"/>
      <c r="R123" s="192"/>
      <c r="S123" s="192"/>
      <c r="T123" s="193"/>
      <c r="AT123" s="194" t="s">
        <v>117</v>
      </c>
      <c r="AU123" s="194" t="s">
        <v>76</v>
      </c>
      <c r="AV123" s="13" t="s">
        <v>76</v>
      </c>
      <c r="AW123" s="13" t="s">
        <v>28</v>
      </c>
      <c r="AX123" s="13" t="s">
        <v>74</v>
      </c>
      <c r="AY123" s="194" t="s">
        <v>105</v>
      </c>
    </row>
    <row r="124" spans="1:65" s="2" customFormat="1" ht="16.5" customHeight="1">
      <c r="A124" s="31"/>
      <c r="B124" s="32"/>
      <c r="C124" s="169" t="s">
        <v>181</v>
      </c>
      <c r="D124" s="169" t="s">
        <v>108</v>
      </c>
      <c r="E124" s="170" t="s">
        <v>182</v>
      </c>
      <c r="F124" s="171" t="s">
        <v>183</v>
      </c>
      <c r="G124" s="172" t="s">
        <v>111</v>
      </c>
      <c r="H124" s="173">
        <v>0.5</v>
      </c>
      <c r="I124" s="174">
        <v>600000</v>
      </c>
      <c r="J124" s="174">
        <f>ROUND(I124*H124,2)</f>
        <v>300000</v>
      </c>
      <c r="K124" s="171" t="s">
        <v>112</v>
      </c>
      <c r="L124" s="36"/>
      <c r="M124" s="175" t="s">
        <v>17</v>
      </c>
      <c r="N124" s="176" t="s">
        <v>37</v>
      </c>
      <c r="O124" s="177">
        <v>0</v>
      </c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9" t="s">
        <v>113</v>
      </c>
      <c r="AT124" s="179" t="s">
        <v>108</v>
      </c>
      <c r="AU124" s="179" t="s">
        <v>76</v>
      </c>
      <c r="AY124" s="17" t="s">
        <v>105</v>
      </c>
      <c r="BE124" s="180">
        <f>IF(N124="základní",J124,0)</f>
        <v>300000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7" t="s">
        <v>74</v>
      </c>
      <c r="BK124" s="180">
        <f>ROUND(I124*H124,2)</f>
        <v>300000</v>
      </c>
      <c r="BL124" s="17" t="s">
        <v>113</v>
      </c>
      <c r="BM124" s="179" t="s">
        <v>184</v>
      </c>
    </row>
    <row r="125" spans="1:65" s="2" customFormat="1" ht="29.25">
      <c r="A125" s="31"/>
      <c r="B125" s="32"/>
      <c r="C125" s="33"/>
      <c r="D125" s="181" t="s">
        <v>115</v>
      </c>
      <c r="E125" s="33"/>
      <c r="F125" s="182" t="s">
        <v>185</v>
      </c>
      <c r="G125" s="33"/>
      <c r="H125" s="33"/>
      <c r="I125" s="33"/>
      <c r="J125" s="33"/>
      <c r="K125" s="33"/>
      <c r="L125" s="36"/>
      <c r="M125" s="183"/>
      <c r="N125" s="184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7" t="s">
        <v>115</v>
      </c>
      <c r="AU125" s="17" t="s">
        <v>76</v>
      </c>
    </row>
    <row r="126" spans="1:65" s="13" customFormat="1" ht="11.25">
      <c r="B126" s="185"/>
      <c r="C126" s="186"/>
      <c r="D126" s="181" t="s">
        <v>117</v>
      </c>
      <c r="E126" s="187" t="s">
        <v>17</v>
      </c>
      <c r="F126" s="188" t="s">
        <v>186</v>
      </c>
      <c r="G126" s="186"/>
      <c r="H126" s="189">
        <v>0.5</v>
      </c>
      <c r="I126" s="186"/>
      <c r="J126" s="186"/>
      <c r="K126" s="186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117</v>
      </c>
      <c r="AU126" s="194" t="s">
        <v>76</v>
      </c>
      <c r="AV126" s="13" t="s">
        <v>76</v>
      </c>
      <c r="AW126" s="13" t="s">
        <v>28</v>
      </c>
      <c r="AX126" s="13" t="s">
        <v>74</v>
      </c>
      <c r="AY126" s="194" t="s">
        <v>105</v>
      </c>
    </row>
    <row r="127" spans="1:65" s="2" customFormat="1" ht="16.5" customHeight="1">
      <c r="A127" s="31"/>
      <c r="B127" s="32"/>
      <c r="C127" s="169" t="s">
        <v>8</v>
      </c>
      <c r="D127" s="169" t="s">
        <v>108</v>
      </c>
      <c r="E127" s="170" t="s">
        <v>187</v>
      </c>
      <c r="F127" s="171" t="s">
        <v>188</v>
      </c>
      <c r="G127" s="172" t="s">
        <v>111</v>
      </c>
      <c r="H127" s="173">
        <v>0.5</v>
      </c>
      <c r="I127" s="174">
        <v>592000</v>
      </c>
      <c r="J127" s="174">
        <f>ROUND(I127*H127,2)</f>
        <v>296000</v>
      </c>
      <c r="K127" s="171" t="s">
        <v>112</v>
      </c>
      <c r="L127" s="36"/>
      <c r="M127" s="175" t="s">
        <v>17</v>
      </c>
      <c r="N127" s="176" t="s">
        <v>37</v>
      </c>
      <c r="O127" s="177">
        <v>0</v>
      </c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113</v>
      </c>
      <c r="AT127" s="179" t="s">
        <v>108</v>
      </c>
      <c r="AU127" s="179" t="s">
        <v>76</v>
      </c>
      <c r="AY127" s="17" t="s">
        <v>105</v>
      </c>
      <c r="BE127" s="180">
        <f>IF(N127="základní",J127,0)</f>
        <v>296000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7" t="s">
        <v>74</v>
      </c>
      <c r="BK127" s="180">
        <f>ROUND(I127*H127,2)</f>
        <v>296000</v>
      </c>
      <c r="BL127" s="17" t="s">
        <v>113</v>
      </c>
      <c r="BM127" s="179" t="s">
        <v>189</v>
      </c>
    </row>
    <row r="128" spans="1:65" s="2" customFormat="1" ht="29.25">
      <c r="A128" s="31"/>
      <c r="B128" s="32"/>
      <c r="C128" s="33"/>
      <c r="D128" s="181" t="s">
        <v>115</v>
      </c>
      <c r="E128" s="33"/>
      <c r="F128" s="182" t="s">
        <v>190</v>
      </c>
      <c r="G128" s="33"/>
      <c r="H128" s="33"/>
      <c r="I128" s="33"/>
      <c r="J128" s="33"/>
      <c r="K128" s="33"/>
      <c r="L128" s="36"/>
      <c r="M128" s="183"/>
      <c r="N128" s="184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115</v>
      </c>
      <c r="AU128" s="17" t="s">
        <v>76</v>
      </c>
    </row>
    <row r="129" spans="1:65" s="13" customFormat="1" ht="11.25">
      <c r="B129" s="185"/>
      <c r="C129" s="186"/>
      <c r="D129" s="181" t="s">
        <v>117</v>
      </c>
      <c r="E129" s="187" t="s">
        <v>17</v>
      </c>
      <c r="F129" s="188" t="s">
        <v>186</v>
      </c>
      <c r="G129" s="186"/>
      <c r="H129" s="189">
        <v>0.5</v>
      </c>
      <c r="I129" s="186"/>
      <c r="J129" s="186"/>
      <c r="K129" s="186"/>
      <c r="L129" s="190"/>
      <c r="M129" s="191"/>
      <c r="N129" s="192"/>
      <c r="O129" s="192"/>
      <c r="P129" s="192"/>
      <c r="Q129" s="192"/>
      <c r="R129" s="192"/>
      <c r="S129" s="192"/>
      <c r="T129" s="193"/>
      <c r="AT129" s="194" t="s">
        <v>117</v>
      </c>
      <c r="AU129" s="194" t="s">
        <v>76</v>
      </c>
      <c r="AV129" s="13" t="s">
        <v>76</v>
      </c>
      <c r="AW129" s="13" t="s">
        <v>28</v>
      </c>
      <c r="AX129" s="13" t="s">
        <v>74</v>
      </c>
      <c r="AY129" s="194" t="s">
        <v>105</v>
      </c>
    </row>
    <row r="130" spans="1:65" s="2" customFormat="1" ht="16.5" customHeight="1">
      <c r="A130" s="31"/>
      <c r="B130" s="32"/>
      <c r="C130" s="169" t="s">
        <v>191</v>
      </c>
      <c r="D130" s="169" t="s">
        <v>108</v>
      </c>
      <c r="E130" s="170" t="s">
        <v>192</v>
      </c>
      <c r="F130" s="171" t="s">
        <v>193</v>
      </c>
      <c r="G130" s="172" t="s">
        <v>144</v>
      </c>
      <c r="H130" s="173">
        <v>40</v>
      </c>
      <c r="I130" s="174">
        <v>433</v>
      </c>
      <c r="J130" s="174">
        <f>ROUND(I130*H130,2)</f>
        <v>17320</v>
      </c>
      <c r="K130" s="171" t="s">
        <v>112</v>
      </c>
      <c r="L130" s="36"/>
      <c r="M130" s="175" t="s">
        <v>17</v>
      </c>
      <c r="N130" s="176" t="s">
        <v>37</v>
      </c>
      <c r="O130" s="177">
        <v>0</v>
      </c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79" t="s">
        <v>113</v>
      </c>
      <c r="AT130" s="179" t="s">
        <v>108</v>
      </c>
      <c r="AU130" s="179" t="s">
        <v>76</v>
      </c>
      <c r="AY130" s="17" t="s">
        <v>105</v>
      </c>
      <c r="BE130" s="180">
        <f>IF(N130="základní",J130,0)</f>
        <v>17320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7" t="s">
        <v>74</v>
      </c>
      <c r="BK130" s="180">
        <f>ROUND(I130*H130,2)</f>
        <v>17320</v>
      </c>
      <c r="BL130" s="17" t="s">
        <v>113</v>
      </c>
      <c r="BM130" s="179" t="s">
        <v>194</v>
      </c>
    </row>
    <row r="131" spans="1:65" s="2" customFormat="1" ht="19.5">
      <c r="A131" s="31"/>
      <c r="B131" s="32"/>
      <c r="C131" s="33"/>
      <c r="D131" s="181" t="s">
        <v>115</v>
      </c>
      <c r="E131" s="33"/>
      <c r="F131" s="182" t="s">
        <v>195</v>
      </c>
      <c r="G131" s="33"/>
      <c r="H131" s="33"/>
      <c r="I131" s="33"/>
      <c r="J131" s="33"/>
      <c r="K131" s="33"/>
      <c r="L131" s="36"/>
      <c r="M131" s="183"/>
      <c r="N131" s="184"/>
      <c r="O131" s="61"/>
      <c r="P131" s="61"/>
      <c r="Q131" s="61"/>
      <c r="R131" s="61"/>
      <c r="S131" s="61"/>
      <c r="T131" s="62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7" t="s">
        <v>115</v>
      </c>
      <c r="AU131" s="17" t="s">
        <v>76</v>
      </c>
    </row>
    <row r="132" spans="1:65" s="13" customFormat="1" ht="11.25">
      <c r="B132" s="185"/>
      <c r="C132" s="186"/>
      <c r="D132" s="181" t="s">
        <v>117</v>
      </c>
      <c r="E132" s="187" t="s">
        <v>17</v>
      </c>
      <c r="F132" s="188" t="s">
        <v>196</v>
      </c>
      <c r="G132" s="186"/>
      <c r="H132" s="189">
        <v>40</v>
      </c>
      <c r="I132" s="186"/>
      <c r="J132" s="186"/>
      <c r="K132" s="186"/>
      <c r="L132" s="190"/>
      <c r="M132" s="191"/>
      <c r="N132" s="192"/>
      <c r="O132" s="192"/>
      <c r="P132" s="192"/>
      <c r="Q132" s="192"/>
      <c r="R132" s="192"/>
      <c r="S132" s="192"/>
      <c r="T132" s="193"/>
      <c r="AT132" s="194" t="s">
        <v>117</v>
      </c>
      <c r="AU132" s="194" t="s">
        <v>76</v>
      </c>
      <c r="AV132" s="13" t="s">
        <v>76</v>
      </c>
      <c r="AW132" s="13" t="s">
        <v>28</v>
      </c>
      <c r="AX132" s="13" t="s">
        <v>74</v>
      </c>
      <c r="AY132" s="194" t="s">
        <v>105</v>
      </c>
    </row>
    <row r="133" spans="1:65" s="2" customFormat="1" ht="16.5" customHeight="1">
      <c r="A133" s="31"/>
      <c r="B133" s="32"/>
      <c r="C133" s="169" t="s">
        <v>197</v>
      </c>
      <c r="D133" s="169" t="s">
        <v>108</v>
      </c>
      <c r="E133" s="170" t="s">
        <v>198</v>
      </c>
      <c r="F133" s="171" t="s">
        <v>199</v>
      </c>
      <c r="G133" s="172" t="s">
        <v>144</v>
      </c>
      <c r="H133" s="173">
        <v>20</v>
      </c>
      <c r="I133" s="174">
        <v>138</v>
      </c>
      <c r="J133" s="174">
        <f>ROUND(I133*H133,2)</f>
        <v>2760</v>
      </c>
      <c r="K133" s="171" t="s">
        <v>112</v>
      </c>
      <c r="L133" s="36"/>
      <c r="M133" s="175" t="s">
        <v>17</v>
      </c>
      <c r="N133" s="176" t="s">
        <v>37</v>
      </c>
      <c r="O133" s="177">
        <v>0</v>
      </c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9" t="s">
        <v>113</v>
      </c>
      <c r="AT133" s="179" t="s">
        <v>108</v>
      </c>
      <c r="AU133" s="179" t="s">
        <v>76</v>
      </c>
      <c r="AY133" s="17" t="s">
        <v>105</v>
      </c>
      <c r="BE133" s="180">
        <f>IF(N133="základní",J133,0)</f>
        <v>2760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7" t="s">
        <v>74</v>
      </c>
      <c r="BK133" s="180">
        <f>ROUND(I133*H133,2)</f>
        <v>2760</v>
      </c>
      <c r="BL133" s="17" t="s">
        <v>113</v>
      </c>
      <c r="BM133" s="179" t="s">
        <v>200</v>
      </c>
    </row>
    <row r="134" spans="1:65" s="2" customFormat="1" ht="29.25">
      <c r="A134" s="31"/>
      <c r="B134" s="32"/>
      <c r="C134" s="33"/>
      <c r="D134" s="181" t="s">
        <v>115</v>
      </c>
      <c r="E134" s="33"/>
      <c r="F134" s="182" t="s">
        <v>201</v>
      </c>
      <c r="G134" s="33"/>
      <c r="H134" s="33"/>
      <c r="I134" s="33"/>
      <c r="J134" s="33"/>
      <c r="K134" s="33"/>
      <c r="L134" s="36"/>
      <c r="M134" s="183"/>
      <c r="N134" s="184"/>
      <c r="O134" s="61"/>
      <c r="P134" s="61"/>
      <c r="Q134" s="61"/>
      <c r="R134" s="61"/>
      <c r="S134" s="61"/>
      <c r="T134" s="62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7" t="s">
        <v>115</v>
      </c>
      <c r="AU134" s="17" t="s">
        <v>76</v>
      </c>
    </row>
    <row r="135" spans="1:65" s="13" customFormat="1" ht="11.25">
      <c r="B135" s="185"/>
      <c r="C135" s="186"/>
      <c r="D135" s="181" t="s">
        <v>117</v>
      </c>
      <c r="E135" s="187" t="s">
        <v>17</v>
      </c>
      <c r="F135" s="188" t="s">
        <v>202</v>
      </c>
      <c r="G135" s="186"/>
      <c r="H135" s="189">
        <v>20</v>
      </c>
      <c r="I135" s="186"/>
      <c r="J135" s="186"/>
      <c r="K135" s="186"/>
      <c r="L135" s="190"/>
      <c r="M135" s="191"/>
      <c r="N135" s="192"/>
      <c r="O135" s="192"/>
      <c r="P135" s="192"/>
      <c r="Q135" s="192"/>
      <c r="R135" s="192"/>
      <c r="S135" s="192"/>
      <c r="T135" s="193"/>
      <c r="AT135" s="194" t="s">
        <v>117</v>
      </c>
      <c r="AU135" s="194" t="s">
        <v>76</v>
      </c>
      <c r="AV135" s="13" t="s">
        <v>76</v>
      </c>
      <c r="AW135" s="13" t="s">
        <v>28</v>
      </c>
      <c r="AX135" s="13" t="s">
        <v>74</v>
      </c>
      <c r="AY135" s="194" t="s">
        <v>105</v>
      </c>
    </row>
    <row r="136" spans="1:65" s="2" customFormat="1" ht="16.5" customHeight="1">
      <c r="A136" s="31"/>
      <c r="B136" s="32"/>
      <c r="C136" s="169" t="s">
        <v>203</v>
      </c>
      <c r="D136" s="169" t="s">
        <v>108</v>
      </c>
      <c r="E136" s="170" t="s">
        <v>204</v>
      </c>
      <c r="F136" s="171" t="s">
        <v>205</v>
      </c>
      <c r="G136" s="172" t="s">
        <v>144</v>
      </c>
      <c r="H136" s="173">
        <v>20</v>
      </c>
      <c r="I136" s="174">
        <v>213</v>
      </c>
      <c r="J136" s="174">
        <f>ROUND(I136*H136,2)</f>
        <v>4260</v>
      </c>
      <c r="K136" s="171" t="s">
        <v>112</v>
      </c>
      <c r="L136" s="36"/>
      <c r="M136" s="175" t="s">
        <v>17</v>
      </c>
      <c r="N136" s="176" t="s">
        <v>37</v>
      </c>
      <c r="O136" s="177">
        <v>0</v>
      </c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9" t="s">
        <v>113</v>
      </c>
      <c r="AT136" s="179" t="s">
        <v>108</v>
      </c>
      <c r="AU136" s="179" t="s">
        <v>76</v>
      </c>
      <c r="AY136" s="17" t="s">
        <v>105</v>
      </c>
      <c r="BE136" s="180">
        <f>IF(N136="základní",J136,0)</f>
        <v>4260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7" t="s">
        <v>74</v>
      </c>
      <c r="BK136" s="180">
        <f>ROUND(I136*H136,2)</f>
        <v>4260</v>
      </c>
      <c r="BL136" s="17" t="s">
        <v>113</v>
      </c>
      <c r="BM136" s="179" t="s">
        <v>206</v>
      </c>
    </row>
    <row r="137" spans="1:65" s="2" customFormat="1" ht="29.25">
      <c r="A137" s="31"/>
      <c r="B137" s="32"/>
      <c r="C137" s="33"/>
      <c r="D137" s="181" t="s">
        <v>115</v>
      </c>
      <c r="E137" s="33"/>
      <c r="F137" s="182" t="s">
        <v>207</v>
      </c>
      <c r="G137" s="33"/>
      <c r="H137" s="33"/>
      <c r="I137" s="33"/>
      <c r="J137" s="33"/>
      <c r="K137" s="33"/>
      <c r="L137" s="36"/>
      <c r="M137" s="183"/>
      <c r="N137" s="184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7" t="s">
        <v>115</v>
      </c>
      <c r="AU137" s="17" t="s">
        <v>76</v>
      </c>
    </row>
    <row r="138" spans="1:65" s="13" customFormat="1" ht="11.25">
      <c r="B138" s="185"/>
      <c r="C138" s="186"/>
      <c r="D138" s="181" t="s">
        <v>117</v>
      </c>
      <c r="E138" s="187" t="s">
        <v>17</v>
      </c>
      <c r="F138" s="188" t="s">
        <v>202</v>
      </c>
      <c r="G138" s="186"/>
      <c r="H138" s="189">
        <v>20</v>
      </c>
      <c r="I138" s="186"/>
      <c r="J138" s="186"/>
      <c r="K138" s="186"/>
      <c r="L138" s="190"/>
      <c r="M138" s="191"/>
      <c r="N138" s="192"/>
      <c r="O138" s="192"/>
      <c r="P138" s="192"/>
      <c r="Q138" s="192"/>
      <c r="R138" s="192"/>
      <c r="S138" s="192"/>
      <c r="T138" s="193"/>
      <c r="AT138" s="194" t="s">
        <v>117</v>
      </c>
      <c r="AU138" s="194" t="s">
        <v>76</v>
      </c>
      <c r="AV138" s="13" t="s">
        <v>76</v>
      </c>
      <c r="AW138" s="13" t="s">
        <v>28</v>
      </c>
      <c r="AX138" s="13" t="s">
        <v>74</v>
      </c>
      <c r="AY138" s="194" t="s">
        <v>105</v>
      </c>
    </row>
    <row r="139" spans="1:65" s="2" customFormat="1" ht="16.5" customHeight="1">
      <c r="A139" s="31"/>
      <c r="B139" s="32"/>
      <c r="C139" s="195" t="s">
        <v>208</v>
      </c>
      <c r="D139" s="195" t="s">
        <v>134</v>
      </c>
      <c r="E139" s="196" t="s">
        <v>209</v>
      </c>
      <c r="F139" s="197" t="s">
        <v>210</v>
      </c>
      <c r="G139" s="198" t="s">
        <v>144</v>
      </c>
      <c r="H139" s="199">
        <v>296</v>
      </c>
      <c r="I139" s="200">
        <v>44.3</v>
      </c>
      <c r="J139" s="200">
        <f>ROUND(I139*H139,2)</f>
        <v>13112.8</v>
      </c>
      <c r="K139" s="197" t="s">
        <v>112</v>
      </c>
      <c r="L139" s="201"/>
      <c r="M139" s="202" t="s">
        <v>17</v>
      </c>
      <c r="N139" s="203" t="s">
        <v>37</v>
      </c>
      <c r="O139" s="177">
        <v>0</v>
      </c>
      <c r="P139" s="177">
        <f>O139*H139</f>
        <v>0</v>
      </c>
      <c r="Q139" s="177">
        <v>5.1999999999999995E-4</v>
      </c>
      <c r="R139" s="177">
        <f>Q139*H139</f>
        <v>0.15391999999999997</v>
      </c>
      <c r="S139" s="177">
        <v>0</v>
      </c>
      <c r="T139" s="17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138</v>
      </c>
      <c r="AT139" s="179" t="s">
        <v>134</v>
      </c>
      <c r="AU139" s="179" t="s">
        <v>76</v>
      </c>
      <c r="AY139" s="17" t="s">
        <v>105</v>
      </c>
      <c r="BE139" s="180">
        <f>IF(N139="základní",J139,0)</f>
        <v>13112.8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7" t="s">
        <v>74</v>
      </c>
      <c r="BK139" s="180">
        <f>ROUND(I139*H139,2)</f>
        <v>13112.8</v>
      </c>
      <c r="BL139" s="17" t="s">
        <v>113</v>
      </c>
      <c r="BM139" s="179" t="s">
        <v>211</v>
      </c>
    </row>
    <row r="140" spans="1:65" s="2" customFormat="1" ht="11.25">
      <c r="A140" s="31"/>
      <c r="B140" s="32"/>
      <c r="C140" s="33"/>
      <c r="D140" s="181" t="s">
        <v>115</v>
      </c>
      <c r="E140" s="33"/>
      <c r="F140" s="182" t="s">
        <v>210</v>
      </c>
      <c r="G140" s="33"/>
      <c r="H140" s="33"/>
      <c r="I140" s="33"/>
      <c r="J140" s="33"/>
      <c r="K140" s="33"/>
      <c r="L140" s="36"/>
      <c r="M140" s="183"/>
      <c r="N140" s="184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7" t="s">
        <v>115</v>
      </c>
      <c r="AU140" s="17" t="s">
        <v>76</v>
      </c>
    </row>
    <row r="141" spans="1:65" s="13" customFormat="1" ht="11.25">
      <c r="B141" s="185"/>
      <c r="C141" s="186"/>
      <c r="D141" s="181" t="s">
        <v>117</v>
      </c>
      <c r="E141" s="187" t="s">
        <v>17</v>
      </c>
      <c r="F141" s="188" t="s">
        <v>212</v>
      </c>
      <c r="G141" s="186"/>
      <c r="H141" s="189">
        <v>296</v>
      </c>
      <c r="I141" s="186"/>
      <c r="J141" s="186"/>
      <c r="K141" s="186"/>
      <c r="L141" s="190"/>
      <c r="M141" s="191"/>
      <c r="N141" s="192"/>
      <c r="O141" s="192"/>
      <c r="P141" s="192"/>
      <c r="Q141" s="192"/>
      <c r="R141" s="192"/>
      <c r="S141" s="192"/>
      <c r="T141" s="193"/>
      <c r="AT141" s="194" t="s">
        <v>117</v>
      </c>
      <c r="AU141" s="194" t="s">
        <v>76</v>
      </c>
      <c r="AV141" s="13" t="s">
        <v>76</v>
      </c>
      <c r="AW141" s="13" t="s">
        <v>28</v>
      </c>
      <c r="AX141" s="13" t="s">
        <v>74</v>
      </c>
      <c r="AY141" s="194" t="s">
        <v>105</v>
      </c>
    </row>
    <row r="142" spans="1:65" s="2" customFormat="1" ht="16.5" customHeight="1">
      <c r="A142" s="31"/>
      <c r="B142" s="32"/>
      <c r="C142" s="195" t="s">
        <v>202</v>
      </c>
      <c r="D142" s="195" t="s">
        <v>134</v>
      </c>
      <c r="E142" s="196" t="s">
        <v>213</v>
      </c>
      <c r="F142" s="197" t="s">
        <v>214</v>
      </c>
      <c r="G142" s="198" t="s">
        <v>144</v>
      </c>
      <c r="H142" s="199">
        <v>1580</v>
      </c>
      <c r="I142" s="200">
        <v>54.5</v>
      </c>
      <c r="J142" s="200">
        <f>ROUND(I142*H142,2)</f>
        <v>86110</v>
      </c>
      <c r="K142" s="197" t="s">
        <v>112</v>
      </c>
      <c r="L142" s="201"/>
      <c r="M142" s="202" t="s">
        <v>17</v>
      </c>
      <c r="N142" s="203" t="s">
        <v>37</v>
      </c>
      <c r="O142" s="177">
        <v>0</v>
      </c>
      <c r="P142" s="177">
        <f>O142*H142</f>
        <v>0</v>
      </c>
      <c r="Q142" s="177">
        <v>5.6999999999999998E-4</v>
      </c>
      <c r="R142" s="177">
        <f>Q142*H142</f>
        <v>0.90059999999999996</v>
      </c>
      <c r="S142" s="177">
        <v>0</v>
      </c>
      <c r="T142" s="17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9" t="s">
        <v>138</v>
      </c>
      <c r="AT142" s="179" t="s">
        <v>134</v>
      </c>
      <c r="AU142" s="179" t="s">
        <v>76</v>
      </c>
      <c r="AY142" s="17" t="s">
        <v>105</v>
      </c>
      <c r="BE142" s="180">
        <f>IF(N142="základní",J142,0)</f>
        <v>86110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7" t="s">
        <v>74</v>
      </c>
      <c r="BK142" s="180">
        <f>ROUND(I142*H142,2)</f>
        <v>86110</v>
      </c>
      <c r="BL142" s="17" t="s">
        <v>113</v>
      </c>
      <c r="BM142" s="179" t="s">
        <v>215</v>
      </c>
    </row>
    <row r="143" spans="1:65" s="2" customFormat="1" ht="11.25">
      <c r="A143" s="31"/>
      <c r="B143" s="32"/>
      <c r="C143" s="33"/>
      <c r="D143" s="181" t="s">
        <v>115</v>
      </c>
      <c r="E143" s="33"/>
      <c r="F143" s="182" t="s">
        <v>214</v>
      </c>
      <c r="G143" s="33"/>
      <c r="H143" s="33"/>
      <c r="I143" s="33"/>
      <c r="J143" s="33"/>
      <c r="K143" s="33"/>
      <c r="L143" s="36"/>
      <c r="M143" s="183"/>
      <c r="N143" s="184"/>
      <c r="O143" s="61"/>
      <c r="P143" s="61"/>
      <c r="Q143" s="61"/>
      <c r="R143" s="61"/>
      <c r="S143" s="61"/>
      <c r="T143" s="62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7" t="s">
        <v>115</v>
      </c>
      <c r="AU143" s="17" t="s">
        <v>76</v>
      </c>
    </row>
    <row r="144" spans="1:65" s="13" customFormat="1" ht="11.25">
      <c r="B144" s="185"/>
      <c r="C144" s="186"/>
      <c r="D144" s="181" t="s">
        <v>117</v>
      </c>
      <c r="E144" s="187" t="s">
        <v>17</v>
      </c>
      <c r="F144" s="188" t="s">
        <v>216</v>
      </c>
      <c r="G144" s="186"/>
      <c r="H144" s="189">
        <v>1580</v>
      </c>
      <c r="I144" s="186"/>
      <c r="J144" s="186"/>
      <c r="K144" s="186"/>
      <c r="L144" s="190"/>
      <c r="M144" s="191"/>
      <c r="N144" s="192"/>
      <c r="O144" s="192"/>
      <c r="P144" s="192"/>
      <c r="Q144" s="192"/>
      <c r="R144" s="192"/>
      <c r="S144" s="192"/>
      <c r="T144" s="193"/>
      <c r="AT144" s="194" t="s">
        <v>117</v>
      </c>
      <c r="AU144" s="194" t="s">
        <v>76</v>
      </c>
      <c r="AV144" s="13" t="s">
        <v>76</v>
      </c>
      <c r="AW144" s="13" t="s">
        <v>28</v>
      </c>
      <c r="AX144" s="13" t="s">
        <v>74</v>
      </c>
      <c r="AY144" s="194" t="s">
        <v>105</v>
      </c>
    </row>
    <row r="145" spans="1:65" s="2" customFormat="1" ht="16.5" customHeight="1">
      <c r="A145" s="31"/>
      <c r="B145" s="32"/>
      <c r="C145" s="195" t="s">
        <v>7</v>
      </c>
      <c r="D145" s="195" t="s">
        <v>134</v>
      </c>
      <c r="E145" s="196" t="s">
        <v>217</v>
      </c>
      <c r="F145" s="197" t="s">
        <v>218</v>
      </c>
      <c r="G145" s="198" t="s">
        <v>144</v>
      </c>
      <c r="H145" s="199">
        <v>1160</v>
      </c>
      <c r="I145" s="200">
        <v>6.43</v>
      </c>
      <c r="J145" s="200">
        <f>ROUND(I145*H145,2)</f>
        <v>7458.8</v>
      </c>
      <c r="K145" s="197" t="s">
        <v>112</v>
      </c>
      <c r="L145" s="201"/>
      <c r="M145" s="202" t="s">
        <v>17</v>
      </c>
      <c r="N145" s="203" t="s">
        <v>37</v>
      </c>
      <c r="O145" s="177">
        <v>0</v>
      </c>
      <c r="P145" s="177">
        <f>O145*H145</f>
        <v>0</v>
      </c>
      <c r="Q145" s="177">
        <v>9.0000000000000006E-5</v>
      </c>
      <c r="R145" s="177">
        <f>Q145*H145</f>
        <v>0.10440000000000001</v>
      </c>
      <c r="S145" s="177">
        <v>0</v>
      </c>
      <c r="T145" s="17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9" t="s">
        <v>138</v>
      </c>
      <c r="AT145" s="179" t="s">
        <v>134</v>
      </c>
      <c r="AU145" s="179" t="s">
        <v>76</v>
      </c>
      <c r="AY145" s="17" t="s">
        <v>105</v>
      </c>
      <c r="BE145" s="180">
        <f>IF(N145="základní",J145,0)</f>
        <v>7458.8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7" t="s">
        <v>74</v>
      </c>
      <c r="BK145" s="180">
        <f>ROUND(I145*H145,2)</f>
        <v>7458.8</v>
      </c>
      <c r="BL145" s="17" t="s">
        <v>113</v>
      </c>
      <c r="BM145" s="179" t="s">
        <v>219</v>
      </c>
    </row>
    <row r="146" spans="1:65" s="2" customFormat="1" ht="11.25">
      <c r="A146" s="31"/>
      <c r="B146" s="32"/>
      <c r="C146" s="33"/>
      <c r="D146" s="181" t="s">
        <v>115</v>
      </c>
      <c r="E146" s="33"/>
      <c r="F146" s="182" t="s">
        <v>218</v>
      </c>
      <c r="G146" s="33"/>
      <c r="H146" s="33"/>
      <c r="I146" s="33"/>
      <c r="J146" s="33"/>
      <c r="K146" s="33"/>
      <c r="L146" s="36"/>
      <c r="M146" s="183"/>
      <c r="N146" s="184"/>
      <c r="O146" s="61"/>
      <c r="P146" s="61"/>
      <c r="Q146" s="61"/>
      <c r="R146" s="61"/>
      <c r="S146" s="61"/>
      <c r="T146" s="62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7" t="s">
        <v>115</v>
      </c>
      <c r="AU146" s="17" t="s">
        <v>76</v>
      </c>
    </row>
    <row r="147" spans="1:65" s="13" customFormat="1" ht="11.25">
      <c r="B147" s="185"/>
      <c r="C147" s="186"/>
      <c r="D147" s="181" t="s">
        <v>117</v>
      </c>
      <c r="E147" s="187" t="s">
        <v>17</v>
      </c>
      <c r="F147" s="188" t="s">
        <v>220</v>
      </c>
      <c r="G147" s="186"/>
      <c r="H147" s="189">
        <v>1160</v>
      </c>
      <c r="I147" s="186"/>
      <c r="J147" s="186"/>
      <c r="K147" s="186"/>
      <c r="L147" s="190"/>
      <c r="M147" s="191"/>
      <c r="N147" s="192"/>
      <c r="O147" s="192"/>
      <c r="P147" s="192"/>
      <c r="Q147" s="192"/>
      <c r="R147" s="192"/>
      <c r="S147" s="192"/>
      <c r="T147" s="193"/>
      <c r="AT147" s="194" t="s">
        <v>117</v>
      </c>
      <c r="AU147" s="194" t="s">
        <v>76</v>
      </c>
      <c r="AV147" s="13" t="s">
        <v>76</v>
      </c>
      <c r="AW147" s="13" t="s">
        <v>28</v>
      </c>
      <c r="AX147" s="13" t="s">
        <v>74</v>
      </c>
      <c r="AY147" s="194" t="s">
        <v>105</v>
      </c>
    </row>
    <row r="148" spans="1:65" s="2" customFormat="1" ht="16.5" customHeight="1">
      <c r="A148" s="31"/>
      <c r="B148" s="32"/>
      <c r="C148" s="195" t="s">
        <v>221</v>
      </c>
      <c r="D148" s="195" t="s">
        <v>134</v>
      </c>
      <c r="E148" s="196" t="s">
        <v>222</v>
      </c>
      <c r="F148" s="197" t="s">
        <v>223</v>
      </c>
      <c r="G148" s="198" t="s">
        <v>144</v>
      </c>
      <c r="H148" s="199">
        <v>304</v>
      </c>
      <c r="I148" s="200">
        <v>10.7</v>
      </c>
      <c r="J148" s="200">
        <f>ROUND(I148*H148,2)</f>
        <v>3252.8</v>
      </c>
      <c r="K148" s="197" t="s">
        <v>112</v>
      </c>
      <c r="L148" s="201"/>
      <c r="M148" s="202" t="s">
        <v>17</v>
      </c>
      <c r="N148" s="203" t="s">
        <v>37</v>
      </c>
      <c r="O148" s="177">
        <v>0</v>
      </c>
      <c r="P148" s="177">
        <f>O148*H148</f>
        <v>0</v>
      </c>
      <c r="Q148" s="177">
        <v>9.0000000000000006E-5</v>
      </c>
      <c r="R148" s="177">
        <f>Q148*H148</f>
        <v>2.7360000000000002E-2</v>
      </c>
      <c r="S148" s="177">
        <v>0</v>
      </c>
      <c r="T148" s="17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9" t="s">
        <v>138</v>
      </c>
      <c r="AT148" s="179" t="s">
        <v>134</v>
      </c>
      <c r="AU148" s="179" t="s">
        <v>76</v>
      </c>
      <c r="AY148" s="17" t="s">
        <v>105</v>
      </c>
      <c r="BE148" s="180">
        <f>IF(N148="základní",J148,0)</f>
        <v>3252.8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7" t="s">
        <v>74</v>
      </c>
      <c r="BK148" s="180">
        <f>ROUND(I148*H148,2)</f>
        <v>3252.8</v>
      </c>
      <c r="BL148" s="17" t="s">
        <v>113</v>
      </c>
      <c r="BM148" s="179" t="s">
        <v>224</v>
      </c>
    </row>
    <row r="149" spans="1:65" s="2" customFormat="1" ht="11.25">
      <c r="A149" s="31"/>
      <c r="B149" s="32"/>
      <c r="C149" s="33"/>
      <c r="D149" s="181" t="s">
        <v>115</v>
      </c>
      <c r="E149" s="33"/>
      <c r="F149" s="182" t="s">
        <v>223</v>
      </c>
      <c r="G149" s="33"/>
      <c r="H149" s="33"/>
      <c r="I149" s="33"/>
      <c r="J149" s="33"/>
      <c r="K149" s="33"/>
      <c r="L149" s="36"/>
      <c r="M149" s="183"/>
      <c r="N149" s="184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7" t="s">
        <v>115</v>
      </c>
      <c r="AU149" s="17" t="s">
        <v>76</v>
      </c>
    </row>
    <row r="150" spans="1:65" s="13" customFormat="1" ht="11.25">
      <c r="B150" s="185"/>
      <c r="C150" s="186"/>
      <c r="D150" s="181" t="s">
        <v>117</v>
      </c>
      <c r="E150" s="187" t="s">
        <v>17</v>
      </c>
      <c r="F150" s="188" t="s">
        <v>225</v>
      </c>
      <c r="G150" s="186"/>
      <c r="H150" s="189">
        <v>304</v>
      </c>
      <c r="I150" s="186"/>
      <c r="J150" s="186"/>
      <c r="K150" s="186"/>
      <c r="L150" s="190"/>
      <c r="M150" s="191"/>
      <c r="N150" s="192"/>
      <c r="O150" s="192"/>
      <c r="P150" s="192"/>
      <c r="Q150" s="192"/>
      <c r="R150" s="192"/>
      <c r="S150" s="192"/>
      <c r="T150" s="193"/>
      <c r="AT150" s="194" t="s">
        <v>117</v>
      </c>
      <c r="AU150" s="194" t="s">
        <v>76</v>
      </c>
      <c r="AV150" s="13" t="s">
        <v>76</v>
      </c>
      <c r="AW150" s="13" t="s">
        <v>28</v>
      </c>
      <c r="AX150" s="13" t="s">
        <v>74</v>
      </c>
      <c r="AY150" s="194" t="s">
        <v>105</v>
      </c>
    </row>
    <row r="151" spans="1:65" s="2" customFormat="1" ht="16.5" customHeight="1">
      <c r="A151" s="31"/>
      <c r="B151" s="32"/>
      <c r="C151" s="195" t="s">
        <v>226</v>
      </c>
      <c r="D151" s="195" t="s">
        <v>134</v>
      </c>
      <c r="E151" s="196" t="s">
        <v>227</v>
      </c>
      <c r="F151" s="197" t="s">
        <v>228</v>
      </c>
      <c r="G151" s="198" t="s">
        <v>144</v>
      </c>
      <c r="H151" s="199">
        <v>304</v>
      </c>
      <c r="I151" s="200">
        <v>50.2</v>
      </c>
      <c r="J151" s="200">
        <f>ROUND(I151*H151,2)</f>
        <v>15260.8</v>
      </c>
      <c r="K151" s="197" t="s">
        <v>112</v>
      </c>
      <c r="L151" s="201"/>
      <c r="M151" s="202" t="s">
        <v>17</v>
      </c>
      <c r="N151" s="203" t="s">
        <v>37</v>
      </c>
      <c r="O151" s="177">
        <v>0</v>
      </c>
      <c r="P151" s="177">
        <f>O151*H151</f>
        <v>0</v>
      </c>
      <c r="Q151" s="177">
        <v>5.1999999999999995E-4</v>
      </c>
      <c r="R151" s="177">
        <f>Q151*H151</f>
        <v>0.15808</v>
      </c>
      <c r="S151" s="177">
        <v>0</v>
      </c>
      <c r="T151" s="17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138</v>
      </c>
      <c r="AT151" s="179" t="s">
        <v>134</v>
      </c>
      <c r="AU151" s="179" t="s">
        <v>76</v>
      </c>
      <c r="AY151" s="17" t="s">
        <v>105</v>
      </c>
      <c r="BE151" s="180">
        <f>IF(N151="základní",J151,0)</f>
        <v>15260.8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7" t="s">
        <v>74</v>
      </c>
      <c r="BK151" s="180">
        <f>ROUND(I151*H151,2)</f>
        <v>15260.8</v>
      </c>
      <c r="BL151" s="17" t="s">
        <v>113</v>
      </c>
      <c r="BM151" s="179" t="s">
        <v>229</v>
      </c>
    </row>
    <row r="152" spans="1:65" s="2" customFormat="1" ht="11.25">
      <c r="A152" s="31"/>
      <c r="B152" s="32"/>
      <c r="C152" s="33"/>
      <c r="D152" s="181" t="s">
        <v>115</v>
      </c>
      <c r="E152" s="33"/>
      <c r="F152" s="182" t="s">
        <v>228</v>
      </c>
      <c r="G152" s="33"/>
      <c r="H152" s="33"/>
      <c r="I152" s="33"/>
      <c r="J152" s="33"/>
      <c r="K152" s="33"/>
      <c r="L152" s="36"/>
      <c r="M152" s="183"/>
      <c r="N152" s="184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7" t="s">
        <v>115</v>
      </c>
      <c r="AU152" s="17" t="s">
        <v>76</v>
      </c>
    </row>
    <row r="153" spans="1:65" s="13" customFormat="1" ht="11.25">
      <c r="B153" s="185"/>
      <c r="C153" s="186"/>
      <c r="D153" s="181" t="s">
        <v>117</v>
      </c>
      <c r="E153" s="187" t="s">
        <v>17</v>
      </c>
      <c r="F153" s="188" t="s">
        <v>225</v>
      </c>
      <c r="G153" s="186"/>
      <c r="H153" s="189">
        <v>304</v>
      </c>
      <c r="I153" s="186"/>
      <c r="J153" s="186"/>
      <c r="K153" s="186"/>
      <c r="L153" s="190"/>
      <c r="M153" s="191"/>
      <c r="N153" s="192"/>
      <c r="O153" s="192"/>
      <c r="P153" s="192"/>
      <c r="Q153" s="192"/>
      <c r="R153" s="192"/>
      <c r="S153" s="192"/>
      <c r="T153" s="193"/>
      <c r="AT153" s="194" t="s">
        <v>117</v>
      </c>
      <c r="AU153" s="194" t="s">
        <v>76</v>
      </c>
      <c r="AV153" s="13" t="s">
        <v>76</v>
      </c>
      <c r="AW153" s="13" t="s">
        <v>28</v>
      </c>
      <c r="AX153" s="13" t="s">
        <v>74</v>
      </c>
      <c r="AY153" s="194" t="s">
        <v>105</v>
      </c>
    </row>
    <row r="154" spans="1:65" s="2" customFormat="1" ht="16.5" customHeight="1">
      <c r="A154" s="31"/>
      <c r="B154" s="32"/>
      <c r="C154" s="195" t="s">
        <v>230</v>
      </c>
      <c r="D154" s="195" t="s">
        <v>134</v>
      </c>
      <c r="E154" s="196" t="s">
        <v>231</v>
      </c>
      <c r="F154" s="197" t="s">
        <v>232</v>
      </c>
      <c r="G154" s="198" t="s">
        <v>144</v>
      </c>
      <c r="H154" s="199">
        <v>580</v>
      </c>
      <c r="I154" s="200">
        <v>112</v>
      </c>
      <c r="J154" s="200">
        <f>ROUND(I154*H154,2)</f>
        <v>64960</v>
      </c>
      <c r="K154" s="197" t="s">
        <v>112</v>
      </c>
      <c r="L154" s="201"/>
      <c r="M154" s="202" t="s">
        <v>17</v>
      </c>
      <c r="N154" s="203" t="s">
        <v>37</v>
      </c>
      <c r="O154" s="177">
        <v>0</v>
      </c>
      <c r="P154" s="177">
        <f>O154*H154</f>
        <v>0</v>
      </c>
      <c r="Q154" s="177">
        <v>1.0499999999999999E-3</v>
      </c>
      <c r="R154" s="177">
        <f>Q154*H154</f>
        <v>0.60899999999999999</v>
      </c>
      <c r="S154" s="177">
        <v>0</v>
      </c>
      <c r="T154" s="17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9" t="s">
        <v>138</v>
      </c>
      <c r="AT154" s="179" t="s">
        <v>134</v>
      </c>
      <c r="AU154" s="179" t="s">
        <v>76</v>
      </c>
      <c r="AY154" s="17" t="s">
        <v>105</v>
      </c>
      <c r="BE154" s="180">
        <f>IF(N154="základní",J154,0)</f>
        <v>64960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7" t="s">
        <v>74</v>
      </c>
      <c r="BK154" s="180">
        <f>ROUND(I154*H154,2)</f>
        <v>64960</v>
      </c>
      <c r="BL154" s="17" t="s">
        <v>113</v>
      </c>
      <c r="BM154" s="179" t="s">
        <v>233</v>
      </c>
    </row>
    <row r="155" spans="1:65" s="2" customFormat="1" ht="11.25">
      <c r="A155" s="31"/>
      <c r="B155" s="32"/>
      <c r="C155" s="33"/>
      <c r="D155" s="181" t="s">
        <v>115</v>
      </c>
      <c r="E155" s="33"/>
      <c r="F155" s="182" t="s">
        <v>232</v>
      </c>
      <c r="G155" s="33"/>
      <c r="H155" s="33"/>
      <c r="I155" s="33"/>
      <c r="J155" s="33"/>
      <c r="K155" s="33"/>
      <c r="L155" s="36"/>
      <c r="M155" s="183"/>
      <c r="N155" s="184"/>
      <c r="O155" s="61"/>
      <c r="P155" s="61"/>
      <c r="Q155" s="61"/>
      <c r="R155" s="61"/>
      <c r="S155" s="61"/>
      <c r="T155" s="62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7" t="s">
        <v>115</v>
      </c>
      <c r="AU155" s="17" t="s">
        <v>76</v>
      </c>
    </row>
    <row r="156" spans="1:65" s="13" customFormat="1" ht="11.25">
      <c r="B156" s="185"/>
      <c r="C156" s="186"/>
      <c r="D156" s="181" t="s">
        <v>117</v>
      </c>
      <c r="E156" s="187" t="s">
        <v>17</v>
      </c>
      <c r="F156" s="188" t="s">
        <v>234</v>
      </c>
      <c r="G156" s="186"/>
      <c r="H156" s="189">
        <v>580</v>
      </c>
      <c r="I156" s="186"/>
      <c r="J156" s="186"/>
      <c r="K156" s="186"/>
      <c r="L156" s="190"/>
      <c r="M156" s="191"/>
      <c r="N156" s="192"/>
      <c r="O156" s="192"/>
      <c r="P156" s="192"/>
      <c r="Q156" s="192"/>
      <c r="R156" s="192"/>
      <c r="S156" s="192"/>
      <c r="T156" s="193"/>
      <c r="AT156" s="194" t="s">
        <v>117</v>
      </c>
      <c r="AU156" s="194" t="s">
        <v>76</v>
      </c>
      <c r="AV156" s="13" t="s">
        <v>76</v>
      </c>
      <c r="AW156" s="13" t="s">
        <v>28</v>
      </c>
      <c r="AX156" s="13" t="s">
        <v>74</v>
      </c>
      <c r="AY156" s="194" t="s">
        <v>105</v>
      </c>
    </row>
    <row r="157" spans="1:65" s="2" customFormat="1" ht="16.5" customHeight="1">
      <c r="A157" s="31"/>
      <c r="B157" s="32"/>
      <c r="C157" s="169" t="s">
        <v>235</v>
      </c>
      <c r="D157" s="169" t="s">
        <v>108</v>
      </c>
      <c r="E157" s="170" t="s">
        <v>236</v>
      </c>
      <c r="F157" s="171" t="s">
        <v>237</v>
      </c>
      <c r="G157" s="172" t="s">
        <v>111</v>
      </c>
      <c r="H157" s="173">
        <v>0.25</v>
      </c>
      <c r="I157" s="174">
        <v>105700</v>
      </c>
      <c r="J157" s="174">
        <f>ROUND(I157*H157,2)</f>
        <v>26425</v>
      </c>
      <c r="K157" s="171" t="s">
        <v>112</v>
      </c>
      <c r="L157" s="36"/>
      <c r="M157" s="175" t="s">
        <v>17</v>
      </c>
      <c r="N157" s="176" t="s">
        <v>37</v>
      </c>
      <c r="O157" s="177">
        <v>0</v>
      </c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9" t="s">
        <v>113</v>
      </c>
      <c r="AT157" s="179" t="s">
        <v>108</v>
      </c>
      <c r="AU157" s="179" t="s">
        <v>76</v>
      </c>
      <c r="AY157" s="17" t="s">
        <v>105</v>
      </c>
      <c r="BE157" s="180">
        <f>IF(N157="základní",J157,0)</f>
        <v>26425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7" t="s">
        <v>74</v>
      </c>
      <c r="BK157" s="180">
        <f>ROUND(I157*H157,2)</f>
        <v>26425</v>
      </c>
      <c r="BL157" s="17" t="s">
        <v>113</v>
      </c>
      <c r="BM157" s="179" t="s">
        <v>238</v>
      </c>
    </row>
    <row r="158" spans="1:65" s="2" customFormat="1" ht="39">
      <c r="A158" s="31"/>
      <c r="B158" s="32"/>
      <c r="C158" s="33"/>
      <c r="D158" s="181" t="s">
        <v>115</v>
      </c>
      <c r="E158" s="33"/>
      <c r="F158" s="182" t="s">
        <v>239</v>
      </c>
      <c r="G158" s="33"/>
      <c r="H158" s="33"/>
      <c r="I158" s="33"/>
      <c r="J158" s="33"/>
      <c r="K158" s="33"/>
      <c r="L158" s="36"/>
      <c r="M158" s="183"/>
      <c r="N158" s="184"/>
      <c r="O158" s="61"/>
      <c r="P158" s="61"/>
      <c r="Q158" s="61"/>
      <c r="R158" s="61"/>
      <c r="S158" s="61"/>
      <c r="T158" s="62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7" t="s">
        <v>115</v>
      </c>
      <c r="AU158" s="17" t="s">
        <v>76</v>
      </c>
    </row>
    <row r="159" spans="1:65" s="13" customFormat="1" ht="11.25">
      <c r="B159" s="185"/>
      <c r="C159" s="186"/>
      <c r="D159" s="181" t="s">
        <v>117</v>
      </c>
      <c r="E159" s="187" t="s">
        <v>17</v>
      </c>
      <c r="F159" s="188" t="s">
        <v>240</v>
      </c>
      <c r="G159" s="186"/>
      <c r="H159" s="189">
        <v>0.25</v>
      </c>
      <c r="I159" s="186"/>
      <c r="J159" s="186"/>
      <c r="K159" s="186"/>
      <c r="L159" s="190"/>
      <c r="M159" s="191"/>
      <c r="N159" s="192"/>
      <c r="O159" s="192"/>
      <c r="P159" s="192"/>
      <c r="Q159" s="192"/>
      <c r="R159" s="192"/>
      <c r="S159" s="192"/>
      <c r="T159" s="193"/>
      <c r="AT159" s="194" t="s">
        <v>117</v>
      </c>
      <c r="AU159" s="194" t="s">
        <v>76</v>
      </c>
      <c r="AV159" s="13" t="s">
        <v>76</v>
      </c>
      <c r="AW159" s="13" t="s">
        <v>28</v>
      </c>
      <c r="AX159" s="13" t="s">
        <v>74</v>
      </c>
      <c r="AY159" s="194" t="s">
        <v>105</v>
      </c>
    </row>
    <row r="160" spans="1:65" s="2" customFormat="1" ht="16.5" customHeight="1">
      <c r="A160" s="31"/>
      <c r="B160" s="32"/>
      <c r="C160" s="169" t="s">
        <v>241</v>
      </c>
      <c r="D160" s="169" t="s">
        <v>108</v>
      </c>
      <c r="E160" s="170" t="s">
        <v>242</v>
      </c>
      <c r="F160" s="171" t="s">
        <v>243</v>
      </c>
      <c r="G160" s="172" t="s">
        <v>111</v>
      </c>
      <c r="H160" s="173">
        <v>1</v>
      </c>
      <c r="I160" s="174">
        <v>107700</v>
      </c>
      <c r="J160" s="174">
        <f>ROUND(I160*H160,2)</f>
        <v>107700</v>
      </c>
      <c r="K160" s="171" t="s">
        <v>112</v>
      </c>
      <c r="L160" s="36"/>
      <c r="M160" s="175" t="s">
        <v>17</v>
      </c>
      <c r="N160" s="176" t="s">
        <v>37</v>
      </c>
      <c r="O160" s="177">
        <v>0</v>
      </c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79" t="s">
        <v>113</v>
      </c>
      <c r="AT160" s="179" t="s">
        <v>108</v>
      </c>
      <c r="AU160" s="179" t="s">
        <v>76</v>
      </c>
      <c r="AY160" s="17" t="s">
        <v>105</v>
      </c>
      <c r="BE160" s="180">
        <f>IF(N160="základní",J160,0)</f>
        <v>107700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7" t="s">
        <v>74</v>
      </c>
      <c r="BK160" s="180">
        <f>ROUND(I160*H160,2)</f>
        <v>107700</v>
      </c>
      <c r="BL160" s="17" t="s">
        <v>113</v>
      </c>
      <c r="BM160" s="179" t="s">
        <v>244</v>
      </c>
    </row>
    <row r="161" spans="1:65" s="2" customFormat="1" ht="39">
      <c r="A161" s="31"/>
      <c r="B161" s="32"/>
      <c r="C161" s="33"/>
      <c r="D161" s="181" t="s">
        <v>115</v>
      </c>
      <c r="E161" s="33"/>
      <c r="F161" s="182" t="s">
        <v>245</v>
      </c>
      <c r="G161" s="33"/>
      <c r="H161" s="33"/>
      <c r="I161" s="33"/>
      <c r="J161" s="33"/>
      <c r="K161" s="33"/>
      <c r="L161" s="36"/>
      <c r="M161" s="183"/>
      <c r="N161" s="184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7" t="s">
        <v>115</v>
      </c>
      <c r="AU161" s="17" t="s">
        <v>76</v>
      </c>
    </row>
    <row r="162" spans="1:65" s="13" customFormat="1" ht="11.25">
      <c r="B162" s="185"/>
      <c r="C162" s="186"/>
      <c r="D162" s="181" t="s">
        <v>117</v>
      </c>
      <c r="E162" s="187" t="s">
        <v>17</v>
      </c>
      <c r="F162" s="188" t="s">
        <v>246</v>
      </c>
      <c r="G162" s="186"/>
      <c r="H162" s="189">
        <v>1</v>
      </c>
      <c r="I162" s="186"/>
      <c r="J162" s="186"/>
      <c r="K162" s="186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117</v>
      </c>
      <c r="AU162" s="194" t="s">
        <v>76</v>
      </c>
      <c r="AV162" s="13" t="s">
        <v>76</v>
      </c>
      <c r="AW162" s="13" t="s">
        <v>28</v>
      </c>
      <c r="AX162" s="13" t="s">
        <v>74</v>
      </c>
      <c r="AY162" s="194" t="s">
        <v>105</v>
      </c>
    </row>
    <row r="163" spans="1:65" s="2" customFormat="1" ht="16.5" customHeight="1">
      <c r="A163" s="31"/>
      <c r="B163" s="32"/>
      <c r="C163" s="169" t="s">
        <v>247</v>
      </c>
      <c r="D163" s="169" t="s">
        <v>108</v>
      </c>
      <c r="E163" s="170" t="s">
        <v>248</v>
      </c>
      <c r="F163" s="171" t="s">
        <v>249</v>
      </c>
      <c r="G163" s="172" t="s">
        <v>111</v>
      </c>
      <c r="H163" s="173">
        <v>0.5</v>
      </c>
      <c r="I163" s="174">
        <v>116200</v>
      </c>
      <c r="J163" s="174">
        <f>ROUND(I163*H163,2)</f>
        <v>58100</v>
      </c>
      <c r="K163" s="171" t="s">
        <v>112</v>
      </c>
      <c r="L163" s="36"/>
      <c r="M163" s="175" t="s">
        <v>17</v>
      </c>
      <c r="N163" s="176" t="s">
        <v>37</v>
      </c>
      <c r="O163" s="177">
        <v>0</v>
      </c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113</v>
      </c>
      <c r="AT163" s="179" t="s">
        <v>108</v>
      </c>
      <c r="AU163" s="179" t="s">
        <v>76</v>
      </c>
      <c r="AY163" s="17" t="s">
        <v>105</v>
      </c>
      <c r="BE163" s="180">
        <f>IF(N163="základní",J163,0)</f>
        <v>58100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7" t="s">
        <v>74</v>
      </c>
      <c r="BK163" s="180">
        <f>ROUND(I163*H163,2)</f>
        <v>58100</v>
      </c>
      <c r="BL163" s="17" t="s">
        <v>113</v>
      </c>
      <c r="BM163" s="179" t="s">
        <v>250</v>
      </c>
    </row>
    <row r="164" spans="1:65" s="2" customFormat="1" ht="39">
      <c r="A164" s="31"/>
      <c r="B164" s="32"/>
      <c r="C164" s="33"/>
      <c r="D164" s="181" t="s">
        <v>115</v>
      </c>
      <c r="E164" s="33"/>
      <c r="F164" s="182" t="s">
        <v>251</v>
      </c>
      <c r="G164" s="33"/>
      <c r="H164" s="33"/>
      <c r="I164" s="33"/>
      <c r="J164" s="33"/>
      <c r="K164" s="33"/>
      <c r="L164" s="36"/>
      <c r="M164" s="183"/>
      <c r="N164" s="184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7" t="s">
        <v>115</v>
      </c>
      <c r="AU164" s="17" t="s">
        <v>76</v>
      </c>
    </row>
    <row r="165" spans="1:65" s="13" customFormat="1" ht="11.25">
      <c r="B165" s="185"/>
      <c r="C165" s="186"/>
      <c r="D165" s="181" t="s">
        <v>117</v>
      </c>
      <c r="E165" s="187" t="s">
        <v>17</v>
      </c>
      <c r="F165" s="188" t="s">
        <v>252</v>
      </c>
      <c r="G165" s="186"/>
      <c r="H165" s="189">
        <v>0.5</v>
      </c>
      <c r="I165" s="186"/>
      <c r="J165" s="186"/>
      <c r="K165" s="186"/>
      <c r="L165" s="190"/>
      <c r="M165" s="191"/>
      <c r="N165" s="192"/>
      <c r="O165" s="192"/>
      <c r="P165" s="192"/>
      <c r="Q165" s="192"/>
      <c r="R165" s="192"/>
      <c r="S165" s="192"/>
      <c r="T165" s="193"/>
      <c r="AT165" s="194" t="s">
        <v>117</v>
      </c>
      <c r="AU165" s="194" t="s">
        <v>76</v>
      </c>
      <c r="AV165" s="13" t="s">
        <v>76</v>
      </c>
      <c r="AW165" s="13" t="s">
        <v>28</v>
      </c>
      <c r="AX165" s="13" t="s">
        <v>74</v>
      </c>
      <c r="AY165" s="194" t="s">
        <v>105</v>
      </c>
    </row>
    <row r="166" spans="1:65" s="2" customFormat="1" ht="16.5" customHeight="1">
      <c r="A166" s="31"/>
      <c r="B166" s="32"/>
      <c r="C166" s="169" t="s">
        <v>253</v>
      </c>
      <c r="D166" s="169" t="s">
        <v>108</v>
      </c>
      <c r="E166" s="170" t="s">
        <v>254</v>
      </c>
      <c r="F166" s="171" t="s">
        <v>255</v>
      </c>
      <c r="G166" s="172" t="s">
        <v>256</v>
      </c>
      <c r="H166" s="173">
        <v>40</v>
      </c>
      <c r="I166" s="174">
        <v>6960</v>
      </c>
      <c r="J166" s="174">
        <f>ROUND(I166*H166,2)</f>
        <v>278400</v>
      </c>
      <c r="K166" s="171" t="s">
        <v>112</v>
      </c>
      <c r="L166" s="36"/>
      <c r="M166" s="175" t="s">
        <v>17</v>
      </c>
      <c r="N166" s="176" t="s">
        <v>37</v>
      </c>
      <c r="O166" s="177">
        <v>0</v>
      </c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79" t="s">
        <v>113</v>
      </c>
      <c r="AT166" s="179" t="s">
        <v>108</v>
      </c>
      <c r="AU166" s="179" t="s">
        <v>76</v>
      </c>
      <c r="AY166" s="17" t="s">
        <v>105</v>
      </c>
      <c r="BE166" s="180">
        <f>IF(N166="základní",J166,0)</f>
        <v>278400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7" t="s">
        <v>74</v>
      </c>
      <c r="BK166" s="180">
        <f>ROUND(I166*H166,2)</f>
        <v>278400</v>
      </c>
      <c r="BL166" s="17" t="s">
        <v>113</v>
      </c>
      <c r="BM166" s="179" t="s">
        <v>257</v>
      </c>
    </row>
    <row r="167" spans="1:65" s="2" customFormat="1" ht="39">
      <c r="A167" s="31"/>
      <c r="B167" s="32"/>
      <c r="C167" s="33"/>
      <c r="D167" s="181" t="s">
        <v>115</v>
      </c>
      <c r="E167" s="33"/>
      <c r="F167" s="182" t="s">
        <v>258</v>
      </c>
      <c r="G167" s="33"/>
      <c r="H167" s="33"/>
      <c r="I167" s="33"/>
      <c r="J167" s="33"/>
      <c r="K167" s="33"/>
      <c r="L167" s="36"/>
      <c r="M167" s="183"/>
      <c r="N167" s="184"/>
      <c r="O167" s="61"/>
      <c r="P167" s="61"/>
      <c r="Q167" s="61"/>
      <c r="R167" s="61"/>
      <c r="S167" s="61"/>
      <c r="T167" s="62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7" t="s">
        <v>115</v>
      </c>
      <c r="AU167" s="17" t="s">
        <v>76</v>
      </c>
    </row>
    <row r="168" spans="1:65" s="13" customFormat="1" ht="11.25">
      <c r="B168" s="185"/>
      <c r="C168" s="186"/>
      <c r="D168" s="181" t="s">
        <v>117</v>
      </c>
      <c r="E168" s="187" t="s">
        <v>17</v>
      </c>
      <c r="F168" s="188" t="s">
        <v>259</v>
      </c>
      <c r="G168" s="186"/>
      <c r="H168" s="189">
        <v>40</v>
      </c>
      <c r="I168" s="186"/>
      <c r="J168" s="186"/>
      <c r="K168" s="186"/>
      <c r="L168" s="190"/>
      <c r="M168" s="191"/>
      <c r="N168" s="192"/>
      <c r="O168" s="192"/>
      <c r="P168" s="192"/>
      <c r="Q168" s="192"/>
      <c r="R168" s="192"/>
      <c r="S168" s="192"/>
      <c r="T168" s="193"/>
      <c r="AT168" s="194" t="s">
        <v>117</v>
      </c>
      <c r="AU168" s="194" t="s">
        <v>76</v>
      </c>
      <c r="AV168" s="13" t="s">
        <v>76</v>
      </c>
      <c r="AW168" s="13" t="s">
        <v>28</v>
      </c>
      <c r="AX168" s="13" t="s">
        <v>74</v>
      </c>
      <c r="AY168" s="194" t="s">
        <v>105</v>
      </c>
    </row>
    <row r="169" spans="1:65" s="2" customFormat="1" ht="21.75" customHeight="1">
      <c r="A169" s="31"/>
      <c r="B169" s="32"/>
      <c r="C169" s="169" t="s">
        <v>260</v>
      </c>
      <c r="D169" s="169" t="s">
        <v>108</v>
      </c>
      <c r="E169" s="170" t="s">
        <v>261</v>
      </c>
      <c r="F169" s="171" t="s">
        <v>262</v>
      </c>
      <c r="G169" s="172" t="s">
        <v>263</v>
      </c>
      <c r="H169" s="173">
        <v>600</v>
      </c>
      <c r="I169" s="174">
        <v>25.6</v>
      </c>
      <c r="J169" s="174">
        <f>ROUND(I169*H169,2)</f>
        <v>15360</v>
      </c>
      <c r="K169" s="171" t="s">
        <v>112</v>
      </c>
      <c r="L169" s="36"/>
      <c r="M169" s="175" t="s">
        <v>17</v>
      </c>
      <c r="N169" s="176" t="s">
        <v>37</v>
      </c>
      <c r="O169" s="177">
        <v>0</v>
      </c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9" t="s">
        <v>113</v>
      </c>
      <c r="AT169" s="179" t="s">
        <v>108</v>
      </c>
      <c r="AU169" s="179" t="s">
        <v>76</v>
      </c>
      <c r="AY169" s="17" t="s">
        <v>105</v>
      </c>
      <c r="BE169" s="180">
        <f>IF(N169="základní",J169,0)</f>
        <v>15360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7" t="s">
        <v>74</v>
      </c>
      <c r="BK169" s="180">
        <f>ROUND(I169*H169,2)</f>
        <v>15360</v>
      </c>
      <c r="BL169" s="17" t="s">
        <v>113</v>
      </c>
      <c r="BM169" s="179" t="s">
        <v>264</v>
      </c>
    </row>
    <row r="170" spans="1:65" s="2" customFormat="1" ht="29.25">
      <c r="A170" s="31"/>
      <c r="B170" s="32"/>
      <c r="C170" s="33"/>
      <c r="D170" s="181" t="s">
        <v>115</v>
      </c>
      <c r="E170" s="33"/>
      <c r="F170" s="182" t="s">
        <v>265</v>
      </c>
      <c r="G170" s="33"/>
      <c r="H170" s="33"/>
      <c r="I170" s="33"/>
      <c r="J170" s="33"/>
      <c r="K170" s="33"/>
      <c r="L170" s="36"/>
      <c r="M170" s="183"/>
      <c r="N170" s="184"/>
      <c r="O170" s="61"/>
      <c r="P170" s="61"/>
      <c r="Q170" s="61"/>
      <c r="R170" s="61"/>
      <c r="S170" s="61"/>
      <c r="T170" s="62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7" t="s">
        <v>115</v>
      </c>
      <c r="AU170" s="17" t="s">
        <v>76</v>
      </c>
    </row>
    <row r="171" spans="1:65" s="13" customFormat="1" ht="11.25">
      <c r="B171" s="185"/>
      <c r="C171" s="186"/>
      <c r="D171" s="181" t="s">
        <v>117</v>
      </c>
      <c r="E171" s="187" t="s">
        <v>17</v>
      </c>
      <c r="F171" s="188" t="s">
        <v>266</v>
      </c>
      <c r="G171" s="186"/>
      <c r="H171" s="189">
        <v>600</v>
      </c>
      <c r="I171" s="186"/>
      <c r="J171" s="186"/>
      <c r="K171" s="186"/>
      <c r="L171" s="190"/>
      <c r="M171" s="191"/>
      <c r="N171" s="192"/>
      <c r="O171" s="192"/>
      <c r="P171" s="192"/>
      <c r="Q171" s="192"/>
      <c r="R171" s="192"/>
      <c r="S171" s="192"/>
      <c r="T171" s="193"/>
      <c r="AT171" s="194" t="s">
        <v>117</v>
      </c>
      <c r="AU171" s="194" t="s">
        <v>76</v>
      </c>
      <c r="AV171" s="13" t="s">
        <v>76</v>
      </c>
      <c r="AW171" s="13" t="s">
        <v>28</v>
      </c>
      <c r="AX171" s="13" t="s">
        <v>74</v>
      </c>
      <c r="AY171" s="194" t="s">
        <v>105</v>
      </c>
    </row>
    <row r="172" spans="1:65" s="2" customFormat="1" ht="21.75" customHeight="1">
      <c r="A172" s="31"/>
      <c r="B172" s="32"/>
      <c r="C172" s="169" t="s">
        <v>267</v>
      </c>
      <c r="D172" s="169" t="s">
        <v>108</v>
      </c>
      <c r="E172" s="170" t="s">
        <v>268</v>
      </c>
      <c r="F172" s="171" t="s">
        <v>269</v>
      </c>
      <c r="G172" s="172" t="s">
        <v>263</v>
      </c>
      <c r="H172" s="173">
        <v>600</v>
      </c>
      <c r="I172" s="174">
        <v>29</v>
      </c>
      <c r="J172" s="174">
        <f>ROUND(I172*H172,2)</f>
        <v>17400</v>
      </c>
      <c r="K172" s="171" t="s">
        <v>112</v>
      </c>
      <c r="L172" s="36"/>
      <c r="M172" s="175" t="s">
        <v>17</v>
      </c>
      <c r="N172" s="176" t="s">
        <v>37</v>
      </c>
      <c r="O172" s="177">
        <v>0</v>
      </c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9" t="s">
        <v>113</v>
      </c>
      <c r="AT172" s="179" t="s">
        <v>108</v>
      </c>
      <c r="AU172" s="179" t="s">
        <v>76</v>
      </c>
      <c r="AY172" s="17" t="s">
        <v>105</v>
      </c>
      <c r="BE172" s="180">
        <f>IF(N172="základní",J172,0)</f>
        <v>17400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7" t="s">
        <v>74</v>
      </c>
      <c r="BK172" s="180">
        <f>ROUND(I172*H172,2)</f>
        <v>17400</v>
      </c>
      <c r="BL172" s="17" t="s">
        <v>113</v>
      </c>
      <c r="BM172" s="179" t="s">
        <v>270</v>
      </c>
    </row>
    <row r="173" spans="1:65" s="2" customFormat="1" ht="29.25">
      <c r="A173" s="31"/>
      <c r="B173" s="32"/>
      <c r="C173" s="33"/>
      <c r="D173" s="181" t="s">
        <v>115</v>
      </c>
      <c r="E173" s="33"/>
      <c r="F173" s="182" t="s">
        <v>271</v>
      </c>
      <c r="G173" s="33"/>
      <c r="H173" s="33"/>
      <c r="I173" s="33"/>
      <c r="J173" s="33"/>
      <c r="K173" s="33"/>
      <c r="L173" s="36"/>
      <c r="M173" s="183"/>
      <c r="N173" s="184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7" t="s">
        <v>115</v>
      </c>
      <c r="AU173" s="17" t="s">
        <v>76</v>
      </c>
    </row>
    <row r="174" spans="1:65" s="13" customFormat="1" ht="11.25">
      <c r="B174" s="185"/>
      <c r="C174" s="186"/>
      <c r="D174" s="181" t="s">
        <v>117</v>
      </c>
      <c r="E174" s="187" t="s">
        <v>17</v>
      </c>
      <c r="F174" s="188" t="s">
        <v>266</v>
      </c>
      <c r="G174" s="186"/>
      <c r="H174" s="189">
        <v>600</v>
      </c>
      <c r="I174" s="186"/>
      <c r="J174" s="186"/>
      <c r="K174" s="186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117</v>
      </c>
      <c r="AU174" s="194" t="s">
        <v>76</v>
      </c>
      <c r="AV174" s="13" t="s">
        <v>76</v>
      </c>
      <c r="AW174" s="13" t="s">
        <v>28</v>
      </c>
      <c r="AX174" s="13" t="s">
        <v>74</v>
      </c>
      <c r="AY174" s="194" t="s">
        <v>105</v>
      </c>
    </row>
    <row r="175" spans="1:65" s="12" customFormat="1" ht="25.9" customHeight="1">
      <c r="B175" s="154"/>
      <c r="C175" s="155"/>
      <c r="D175" s="156" t="s">
        <v>65</v>
      </c>
      <c r="E175" s="157" t="s">
        <v>272</v>
      </c>
      <c r="F175" s="157" t="s">
        <v>273</v>
      </c>
      <c r="G175" s="155"/>
      <c r="H175" s="155"/>
      <c r="I175" s="155"/>
      <c r="J175" s="158">
        <f>BK175</f>
        <v>1539002.99</v>
      </c>
      <c r="K175" s="155"/>
      <c r="L175" s="159"/>
      <c r="M175" s="160"/>
      <c r="N175" s="161"/>
      <c r="O175" s="161"/>
      <c r="P175" s="162">
        <f>SUM(P176:P223)</f>
        <v>0</v>
      </c>
      <c r="Q175" s="161"/>
      <c r="R175" s="162">
        <f>SUM(R176:R223)</f>
        <v>0</v>
      </c>
      <c r="S175" s="161"/>
      <c r="T175" s="163">
        <f>SUM(T176:T223)</f>
        <v>0</v>
      </c>
      <c r="AR175" s="164" t="s">
        <v>113</v>
      </c>
      <c r="AT175" s="165" t="s">
        <v>65</v>
      </c>
      <c r="AU175" s="165" t="s">
        <v>66</v>
      </c>
      <c r="AY175" s="164" t="s">
        <v>105</v>
      </c>
      <c r="BK175" s="166">
        <f>SUM(BK176:BK223)</f>
        <v>1539002.99</v>
      </c>
    </row>
    <row r="176" spans="1:65" s="2" customFormat="1" ht="16.5" customHeight="1">
      <c r="A176" s="31"/>
      <c r="B176" s="32"/>
      <c r="C176" s="169" t="s">
        <v>274</v>
      </c>
      <c r="D176" s="169" t="s">
        <v>108</v>
      </c>
      <c r="E176" s="170" t="s">
        <v>275</v>
      </c>
      <c r="F176" s="171" t="s">
        <v>276</v>
      </c>
      <c r="G176" s="172" t="s">
        <v>144</v>
      </c>
      <c r="H176" s="173">
        <v>1</v>
      </c>
      <c r="I176" s="174">
        <v>2630</v>
      </c>
      <c r="J176" s="174">
        <f>ROUND(I176*H176,2)</f>
        <v>2630</v>
      </c>
      <c r="K176" s="171" t="s">
        <v>112</v>
      </c>
      <c r="L176" s="36"/>
      <c r="M176" s="175" t="s">
        <v>17</v>
      </c>
      <c r="N176" s="176" t="s">
        <v>37</v>
      </c>
      <c r="O176" s="177">
        <v>0</v>
      </c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9" t="s">
        <v>277</v>
      </c>
      <c r="AT176" s="179" t="s">
        <v>108</v>
      </c>
      <c r="AU176" s="179" t="s">
        <v>74</v>
      </c>
      <c r="AY176" s="17" t="s">
        <v>105</v>
      </c>
      <c r="BE176" s="180">
        <f>IF(N176="základní",J176,0)</f>
        <v>2630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7" t="s">
        <v>74</v>
      </c>
      <c r="BK176" s="180">
        <f>ROUND(I176*H176,2)</f>
        <v>2630</v>
      </c>
      <c r="BL176" s="17" t="s">
        <v>277</v>
      </c>
      <c r="BM176" s="179" t="s">
        <v>278</v>
      </c>
    </row>
    <row r="177" spans="1:65" s="2" customFormat="1" ht="11.25">
      <c r="A177" s="31"/>
      <c r="B177" s="32"/>
      <c r="C177" s="33"/>
      <c r="D177" s="181" t="s">
        <v>115</v>
      </c>
      <c r="E177" s="33"/>
      <c r="F177" s="182" t="s">
        <v>276</v>
      </c>
      <c r="G177" s="33"/>
      <c r="H177" s="33"/>
      <c r="I177" s="33"/>
      <c r="J177" s="33"/>
      <c r="K177" s="33"/>
      <c r="L177" s="36"/>
      <c r="M177" s="183"/>
      <c r="N177" s="184"/>
      <c r="O177" s="61"/>
      <c r="P177" s="61"/>
      <c r="Q177" s="61"/>
      <c r="R177" s="61"/>
      <c r="S177" s="61"/>
      <c r="T177" s="62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7" t="s">
        <v>115</v>
      </c>
      <c r="AU177" s="17" t="s">
        <v>74</v>
      </c>
    </row>
    <row r="178" spans="1:65" s="13" customFormat="1" ht="11.25">
      <c r="B178" s="185"/>
      <c r="C178" s="186"/>
      <c r="D178" s="181" t="s">
        <v>117</v>
      </c>
      <c r="E178" s="187" t="s">
        <v>17</v>
      </c>
      <c r="F178" s="188" t="s">
        <v>74</v>
      </c>
      <c r="G178" s="186"/>
      <c r="H178" s="189">
        <v>1</v>
      </c>
      <c r="I178" s="186"/>
      <c r="J178" s="186"/>
      <c r="K178" s="186"/>
      <c r="L178" s="190"/>
      <c r="M178" s="191"/>
      <c r="N178" s="192"/>
      <c r="O178" s="192"/>
      <c r="P178" s="192"/>
      <c r="Q178" s="192"/>
      <c r="R178" s="192"/>
      <c r="S178" s="192"/>
      <c r="T178" s="193"/>
      <c r="AT178" s="194" t="s">
        <v>117</v>
      </c>
      <c r="AU178" s="194" t="s">
        <v>74</v>
      </c>
      <c r="AV178" s="13" t="s">
        <v>76</v>
      </c>
      <c r="AW178" s="13" t="s">
        <v>28</v>
      </c>
      <c r="AX178" s="13" t="s">
        <v>74</v>
      </c>
      <c r="AY178" s="194" t="s">
        <v>105</v>
      </c>
    </row>
    <row r="179" spans="1:65" s="2" customFormat="1" ht="16.5" customHeight="1">
      <c r="A179" s="31"/>
      <c r="B179" s="32"/>
      <c r="C179" s="169" t="s">
        <v>279</v>
      </c>
      <c r="D179" s="169" t="s">
        <v>108</v>
      </c>
      <c r="E179" s="170" t="s">
        <v>280</v>
      </c>
      <c r="F179" s="171" t="s">
        <v>281</v>
      </c>
      <c r="G179" s="172" t="s">
        <v>144</v>
      </c>
      <c r="H179" s="173">
        <v>1</v>
      </c>
      <c r="I179" s="174">
        <v>4690</v>
      </c>
      <c r="J179" s="174">
        <f>ROUND(I179*H179,2)</f>
        <v>4690</v>
      </c>
      <c r="K179" s="171" t="s">
        <v>112</v>
      </c>
      <c r="L179" s="36"/>
      <c r="M179" s="175" t="s">
        <v>17</v>
      </c>
      <c r="N179" s="176" t="s">
        <v>37</v>
      </c>
      <c r="O179" s="177">
        <v>0</v>
      </c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9" t="s">
        <v>277</v>
      </c>
      <c r="AT179" s="179" t="s">
        <v>108</v>
      </c>
      <c r="AU179" s="179" t="s">
        <v>74</v>
      </c>
      <c r="AY179" s="17" t="s">
        <v>105</v>
      </c>
      <c r="BE179" s="180">
        <f>IF(N179="základní",J179,0)</f>
        <v>4690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7" t="s">
        <v>74</v>
      </c>
      <c r="BK179" s="180">
        <f>ROUND(I179*H179,2)</f>
        <v>4690</v>
      </c>
      <c r="BL179" s="17" t="s">
        <v>277</v>
      </c>
      <c r="BM179" s="179" t="s">
        <v>282</v>
      </c>
    </row>
    <row r="180" spans="1:65" s="2" customFormat="1" ht="11.25">
      <c r="A180" s="31"/>
      <c r="B180" s="32"/>
      <c r="C180" s="33"/>
      <c r="D180" s="181" t="s">
        <v>115</v>
      </c>
      <c r="E180" s="33"/>
      <c r="F180" s="182" t="s">
        <v>281</v>
      </c>
      <c r="G180" s="33"/>
      <c r="H180" s="33"/>
      <c r="I180" s="33"/>
      <c r="J180" s="33"/>
      <c r="K180" s="33"/>
      <c r="L180" s="36"/>
      <c r="M180" s="183"/>
      <c r="N180" s="184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7" t="s">
        <v>115</v>
      </c>
      <c r="AU180" s="17" t="s">
        <v>74</v>
      </c>
    </row>
    <row r="181" spans="1:65" s="13" customFormat="1" ht="11.25">
      <c r="B181" s="185"/>
      <c r="C181" s="186"/>
      <c r="D181" s="181" t="s">
        <v>117</v>
      </c>
      <c r="E181" s="187" t="s">
        <v>17</v>
      </c>
      <c r="F181" s="188" t="s">
        <v>74</v>
      </c>
      <c r="G181" s="186"/>
      <c r="H181" s="189">
        <v>1</v>
      </c>
      <c r="I181" s="186"/>
      <c r="J181" s="186"/>
      <c r="K181" s="186"/>
      <c r="L181" s="190"/>
      <c r="M181" s="191"/>
      <c r="N181" s="192"/>
      <c r="O181" s="192"/>
      <c r="P181" s="192"/>
      <c r="Q181" s="192"/>
      <c r="R181" s="192"/>
      <c r="S181" s="192"/>
      <c r="T181" s="193"/>
      <c r="AT181" s="194" t="s">
        <v>117</v>
      </c>
      <c r="AU181" s="194" t="s">
        <v>74</v>
      </c>
      <c r="AV181" s="13" t="s">
        <v>76</v>
      </c>
      <c r="AW181" s="13" t="s">
        <v>28</v>
      </c>
      <c r="AX181" s="13" t="s">
        <v>74</v>
      </c>
      <c r="AY181" s="194" t="s">
        <v>105</v>
      </c>
    </row>
    <row r="182" spans="1:65" s="2" customFormat="1" ht="16.5" customHeight="1">
      <c r="A182" s="31"/>
      <c r="B182" s="32"/>
      <c r="C182" s="169" t="s">
        <v>283</v>
      </c>
      <c r="D182" s="169" t="s">
        <v>108</v>
      </c>
      <c r="E182" s="170" t="s">
        <v>284</v>
      </c>
      <c r="F182" s="171" t="s">
        <v>285</v>
      </c>
      <c r="G182" s="172" t="s">
        <v>144</v>
      </c>
      <c r="H182" s="173">
        <v>1</v>
      </c>
      <c r="I182" s="174">
        <v>3430</v>
      </c>
      <c r="J182" s="174">
        <f>ROUND(I182*H182,2)</f>
        <v>3430</v>
      </c>
      <c r="K182" s="171" t="s">
        <v>112</v>
      </c>
      <c r="L182" s="36"/>
      <c r="M182" s="175" t="s">
        <v>17</v>
      </c>
      <c r="N182" s="176" t="s">
        <v>37</v>
      </c>
      <c r="O182" s="177">
        <v>0</v>
      </c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79" t="s">
        <v>277</v>
      </c>
      <c r="AT182" s="179" t="s">
        <v>108</v>
      </c>
      <c r="AU182" s="179" t="s">
        <v>74</v>
      </c>
      <c r="AY182" s="17" t="s">
        <v>105</v>
      </c>
      <c r="BE182" s="180">
        <f>IF(N182="základní",J182,0)</f>
        <v>3430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7" t="s">
        <v>74</v>
      </c>
      <c r="BK182" s="180">
        <f>ROUND(I182*H182,2)</f>
        <v>3430</v>
      </c>
      <c r="BL182" s="17" t="s">
        <v>277</v>
      </c>
      <c r="BM182" s="179" t="s">
        <v>286</v>
      </c>
    </row>
    <row r="183" spans="1:65" s="2" customFormat="1" ht="11.25">
      <c r="A183" s="31"/>
      <c r="B183" s="32"/>
      <c r="C183" s="33"/>
      <c r="D183" s="181" t="s">
        <v>115</v>
      </c>
      <c r="E183" s="33"/>
      <c r="F183" s="182" t="s">
        <v>285</v>
      </c>
      <c r="G183" s="33"/>
      <c r="H183" s="33"/>
      <c r="I183" s="33"/>
      <c r="J183" s="33"/>
      <c r="K183" s="33"/>
      <c r="L183" s="36"/>
      <c r="M183" s="183"/>
      <c r="N183" s="184"/>
      <c r="O183" s="61"/>
      <c r="P183" s="61"/>
      <c r="Q183" s="61"/>
      <c r="R183" s="61"/>
      <c r="S183" s="61"/>
      <c r="T183" s="62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7" t="s">
        <v>115</v>
      </c>
      <c r="AU183" s="17" t="s">
        <v>74</v>
      </c>
    </row>
    <row r="184" spans="1:65" s="13" customFormat="1" ht="11.25">
      <c r="B184" s="185"/>
      <c r="C184" s="186"/>
      <c r="D184" s="181" t="s">
        <v>117</v>
      </c>
      <c r="E184" s="187" t="s">
        <v>17</v>
      </c>
      <c r="F184" s="188" t="s">
        <v>74</v>
      </c>
      <c r="G184" s="186"/>
      <c r="H184" s="189">
        <v>1</v>
      </c>
      <c r="I184" s="186"/>
      <c r="J184" s="186"/>
      <c r="K184" s="186"/>
      <c r="L184" s="190"/>
      <c r="M184" s="191"/>
      <c r="N184" s="192"/>
      <c r="O184" s="192"/>
      <c r="P184" s="192"/>
      <c r="Q184" s="192"/>
      <c r="R184" s="192"/>
      <c r="S184" s="192"/>
      <c r="T184" s="193"/>
      <c r="AT184" s="194" t="s">
        <v>117</v>
      </c>
      <c r="AU184" s="194" t="s">
        <v>74</v>
      </c>
      <c r="AV184" s="13" t="s">
        <v>76</v>
      </c>
      <c r="AW184" s="13" t="s">
        <v>28</v>
      </c>
      <c r="AX184" s="13" t="s">
        <v>74</v>
      </c>
      <c r="AY184" s="194" t="s">
        <v>105</v>
      </c>
    </row>
    <row r="185" spans="1:65" s="2" customFormat="1" ht="16.5" customHeight="1">
      <c r="A185" s="31"/>
      <c r="B185" s="32"/>
      <c r="C185" s="169" t="s">
        <v>287</v>
      </c>
      <c r="D185" s="169" t="s">
        <v>108</v>
      </c>
      <c r="E185" s="170" t="s">
        <v>288</v>
      </c>
      <c r="F185" s="171" t="s">
        <v>289</v>
      </c>
      <c r="G185" s="172" t="s">
        <v>144</v>
      </c>
      <c r="H185" s="173">
        <v>1</v>
      </c>
      <c r="I185" s="174">
        <v>1540</v>
      </c>
      <c r="J185" s="174">
        <f>ROUND(I185*H185,2)</f>
        <v>1540</v>
      </c>
      <c r="K185" s="171" t="s">
        <v>112</v>
      </c>
      <c r="L185" s="36"/>
      <c r="M185" s="175" t="s">
        <v>17</v>
      </c>
      <c r="N185" s="176" t="s">
        <v>37</v>
      </c>
      <c r="O185" s="177">
        <v>0</v>
      </c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79" t="s">
        <v>277</v>
      </c>
      <c r="AT185" s="179" t="s">
        <v>108</v>
      </c>
      <c r="AU185" s="179" t="s">
        <v>74</v>
      </c>
      <c r="AY185" s="17" t="s">
        <v>105</v>
      </c>
      <c r="BE185" s="180">
        <f>IF(N185="základní",J185,0)</f>
        <v>1540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7" t="s">
        <v>74</v>
      </c>
      <c r="BK185" s="180">
        <f>ROUND(I185*H185,2)</f>
        <v>1540</v>
      </c>
      <c r="BL185" s="17" t="s">
        <v>277</v>
      </c>
      <c r="BM185" s="179" t="s">
        <v>290</v>
      </c>
    </row>
    <row r="186" spans="1:65" s="2" customFormat="1" ht="11.25">
      <c r="A186" s="31"/>
      <c r="B186" s="32"/>
      <c r="C186" s="33"/>
      <c r="D186" s="181" t="s">
        <v>115</v>
      </c>
      <c r="E186" s="33"/>
      <c r="F186" s="182" t="s">
        <v>289</v>
      </c>
      <c r="G186" s="33"/>
      <c r="H186" s="33"/>
      <c r="I186" s="33"/>
      <c r="J186" s="33"/>
      <c r="K186" s="33"/>
      <c r="L186" s="36"/>
      <c r="M186" s="183"/>
      <c r="N186" s="184"/>
      <c r="O186" s="61"/>
      <c r="P186" s="61"/>
      <c r="Q186" s="61"/>
      <c r="R186" s="61"/>
      <c r="S186" s="61"/>
      <c r="T186" s="62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7" t="s">
        <v>115</v>
      </c>
      <c r="AU186" s="17" t="s">
        <v>74</v>
      </c>
    </row>
    <row r="187" spans="1:65" s="13" customFormat="1" ht="11.25">
      <c r="B187" s="185"/>
      <c r="C187" s="186"/>
      <c r="D187" s="181" t="s">
        <v>117</v>
      </c>
      <c r="E187" s="187" t="s">
        <v>17</v>
      </c>
      <c r="F187" s="188" t="s">
        <v>74</v>
      </c>
      <c r="G187" s="186"/>
      <c r="H187" s="189">
        <v>1</v>
      </c>
      <c r="I187" s="186"/>
      <c r="J187" s="186"/>
      <c r="K187" s="186"/>
      <c r="L187" s="190"/>
      <c r="M187" s="191"/>
      <c r="N187" s="192"/>
      <c r="O187" s="192"/>
      <c r="P187" s="192"/>
      <c r="Q187" s="192"/>
      <c r="R187" s="192"/>
      <c r="S187" s="192"/>
      <c r="T187" s="193"/>
      <c r="AT187" s="194" t="s">
        <v>117</v>
      </c>
      <c r="AU187" s="194" t="s">
        <v>74</v>
      </c>
      <c r="AV187" s="13" t="s">
        <v>76</v>
      </c>
      <c r="AW187" s="13" t="s">
        <v>28</v>
      </c>
      <c r="AX187" s="13" t="s">
        <v>74</v>
      </c>
      <c r="AY187" s="194" t="s">
        <v>105</v>
      </c>
    </row>
    <row r="188" spans="1:65" s="2" customFormat="1" ht="16.5" customHeight="1">
      <c r="A188" s="31"/>
      <c r="B188" s="32"/>
      <c r="C188" s="169" t="s">
        <v>291</v>
      </c>
      <c r="D188" s="169" t="s">
        <v>108</v>
      </c>
      <c r="E188" s="170" t="s">
        <v>292</v>
      </c>
      <c r="F188" s="171" t="s">
        <v>293</v>
      </c>
      <c r="G188" s="172" t="s">
        <v>144</v>
      </c>
      <c r="H188" s="173">
        <v>1</v>
      </c>
      <c r="I188" s="174">
        <v>2740</v>
      </c>
      <c r="J188" s="174">
        <f>ROUND(I188*H188,2)</f>
        <v>2740</v>
      </c>
      <c r="K188" s="171" t="s">
        <v>112</v>
      </c>
      <c r="L188" s="36"/>
      <c r="M188" s="175" t="s">
        <v>17</v>
      </c>
      <c r="N188" s="176" t="s">
        <v>37</v>
      </c>
      <c r="O188" s="177">
        <v>0</v>
      </c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9" t="s">
        <v>277</v>
      </c>
      <c r="AT188" s="179" t="s">
        <v>108</v>
      </c>
      <c r="AU188" s="179" t="s">
        <v>74</v>
      </c>
      <c r="AY188" s="17" t="s">
        <v>105</v>
      </c>
      <c r="BE188" s="180">
        <f>IF(N188="základní",J188,0)</f>
        <v>2740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7" t="s">
        <v>74</v>
      </c>
      <c r="BK188" s="180">
        <f>ROUND(I188*H188,2)</f>
        <v>2740</v>
      </c>
      <c r="BL188" s="17" t="s">
        <v>277</v>
      </c>
      <c r="BM188" s="179" t="s">
        <v>294</v>
      </c>
    </row>
    <row r="189" spans="1:65" s="2" customFormat="1" ht="11.25">
      <c r="A189" s="31"/>
      <c r="B189" s="32"/>
      <c r="C189" s="33"/>
      <c r="D189" s="181" t="s">
        <v>115</v>
      </c>
      <c r="E189" s="33"/>
      <c r="F189" s="182" t="s">
        <v>293</v>
      </c>
      <c r="G189" s="33"/>
      <c r="H189" s="33"/>
      <c r="I189" s="33"/>
      <c r="J189" s="33"/>
      <c r="K189" s="33"/>
      <c r="L189" s="36"/>
      <c r="M189" s="183"/>
      <c r="N189" s="184"/>
      <c r="O189" s="61"/>
      <c r="P189" s="61"/>
      <c r="Q189" s="61"/>
      <c r="R189" s="61"/>
      <c r="S189" s="61"/>
      <c r="T189" s="62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7" t="s">
        <v>115</v>
      </c>
      <c r="AU189" s="17" t="s">
        <v>74</v>
      </c>
    </row>
    <row r="190" spans="1:65" s="13" customFormat="1" ht="11.25">
      <c r="B190" s="185"/>
      <c r="C190" s="186"/>
      <c r="D190" s="181" t="s">
        <v>117</v>
      </c>
      <c r="E190" s="187" t="s">
        <v>17</v>
      </c>
      <c r="F190" s="188" t="s">
        <v>74</v>
      </c>
      <c r="G190" s="186"/>
      <c r="H190" s="189">
        <v>1</v>
      </c>
      <c r="I190" s="186"/>
      <c r="J190" s="186"/>
      <c r="K190" s="186"/>
      <c r="L190" s="190"/>
      <c r="M190" s="191"/>
      <c r="N190" s="192"/>
      <c r="O190" s="192"/>
      <c r="P190" s="192"/>
      <c r="Q190" s="192"/>
      <c r="R190" s="192"/>
      <c r="S190" s="192"/>
      <c r="T190" s="193"/>
      <c r="AT190" s="194" t="s">
        <v>117</v>
      </c>
      <c r="AU190" s="194" t="s">
        <v>74</v>
      </c>
      <c r="AV190" s="13" t="s">
        <v>76</v>
      </c>
      <c r="AW190" s="13" t="s">
        <v>28</v>
      </c>
      <c r="AX190" s="13" t="s">
        <v>74</v>
      </c>
      <c r="AY190" s="194" t="s">
        <v>105</v>
      </c>
    </row>
    <row r="191" spans="1:65" s="2" customFormat="1" ht="16.5" customHeight="1">
      <c r="A191" s="31"/>
      <c r="B191" s="32"/>
      <c r="C191" s="169" t="s">
        <v>295</v>
      </c>
      <c r="D191" s="169" t="s">
        <v>108</v>
      </c>
      <c r="E191" s="170" t="s">
        <v>296</v>
      </c>
      <c r="F191" s="171" t="s">
        <v>297</v>
      </c>
      <c r="G191" s="172" t="s">
        <v>144</v>
      </c>
      <c r="H191" s="173">
        <v>1</v>
      </c>
      <c r="I191" s="174">
        <v>2000</v>
      </c>
      <c r="J191" s="174">
        <f>ROUND(I191*H191,2)</f>
        <v>2000</v>
      </c>
      <c r="K191" s="171" t="s">
        <v>112</v>
      </c>
      <c r="L191" s="36"/>
      <c r="M191" s="175" t="s">
        <v>17</v>
      </c>
      <c r="N191" s="176" t="s">
        <v>37</v>
      </c>
      <c r="O191" s="177">
        <v>0</v>
      </c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9" t="s">
        <v>277</v>
      </c>
      <c r="AT191" s="179" t="s">
        <v>108</v>
      </c>
      <c r="AU191" s="179" t="s">
        <v>74</v>
      </c>
      <c r="AY191" s="17" t="s">
        <v>105</v>
      </c>
      <c r="BE191" s="180">
        <f>IF(N191="základní",J191,0)</f>
        <v>2000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7" t="s">
        <v>74</v>
      </c>
      <c r="BK191" s="180">
        <f>ROUND(I191*H191,2)</f>
        <v>2000</v>
      </c>
      <c r="BL191" s="17" t="s">
        <v>277</v>
      </c>
      <c r="BM191" s="179" t="s">
        <v>298</v>
      </c>
    </row>
    <row r="192" spans="1:65" s="2" customFormat="1" ht="11.25">
      <c r="A192" s="31"/>
      <c r="B192" s="32"/>
      <c r="C192" s="33"/>
      <c r="D192" s="181" t="s">
        <v>115</v>
      </c>
      <c r="E192" s="33"/>
      <c r="F192" s="182" t="s">
        <v>297</v>
      </c>
      <c r="G192" s="33"/>
      <c r="H192" s="33"/>
      <c r="I192" s="33"/>
      <c r="J192" s="33"/>
      <c r="K192" s="33"/>
      <c r="L192" s="36"/>
      <c r="M192" s="183"/>
      <c r="N192" s="184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7" t="s">
        <v>115</v>
      </c>
      <c r="AU192" s="17" t="s">
        <v>74</v>
      </c>
    </row>
    <row r="193" spans="1:65" s="13" customFormat="1" ht="11.25">
      <c r="B193" s="185"/>
      <c r="C193" s="186"/>
      <c r="D193" s="181" t="s">
        <v>117</v>
      </c>
      <c r="E193" s="187" t="s">
        <v>17</v>
      </c>
      <c r="F193" s="188" t="s">
        <v>74</v>
      </c>
      <c r="G193" s="186"/>
      <c r="H193" s="189">
        <v>1</v>
      </c>
      <c r="I193" s="186"/>
      <c r="J193" s="186"/>
      <c r="K193" s="186"/>
      <c r="L193" s="190"/>
      <c r="M193" s="191"/>
      <c r="N193" s="192"/>
      <c r="O193" s="192"/>
      <c r="P193" s="192"/>
      <c r="Q193" s="192"/>
      <c r="R193" s="192"/>
      <c r="S193" s="192"/>
      <c r="T193" s="193"/>
      <c r="AT193" s="194" t="s">
        <v>117</v>
      </c>
      <c r="AU193" s="194" t="s">
        <v>74</v>
      </c>
      <c r="AV193" s="13" t="s">
        <v>76</v>
      </c>
      <c r="AW193" s="13" t="s">
        <v>28</v>
      </c>
      <c r="AX193" s="13" t="s">
        <v>74</v>
      </c>
      <c r="AY193" s="194" t="s">
        <v>105</v>
      </c>
    </row>
    <row r="194" spans="1:65" s="2" customFormat="1" ht="33" customHeight="1">
      <c r="A194" s="31"/>
      <c r="B194" s="32"/>
      <c r="C194" s="169" t="s">
        <v>299</v>
      </c>
      <c r="D194" s="169" t="s">
        <v>108</v>
      </c>
      <c r="E194" s="170" t="s">
        <v>300</v>
      </c>
      <c r="F194" s="171" t="s">
        <v>301</v>
      </c>
      <c r="G194" s="172" t="s">
        <v>137</v>
      </c>
      <c r="H194" s="173">
        <v>450</v>
      </c>
      <c r="I194" s="174">
        <v>225</v>
      </c>
      <c r="J194" s="174">
        <f>ROUND(I194*H194,2)</f>
        <v>101250</v>
      </c>
      <c r="K194" s="171" t="s">
        <v>112</v>
      </c>
      <c r="L194" s="36"/>
      <c r="M194" s="175" t="s">
        <v>17</v>
      </c>
      <c r="N194" s="176" t="s">
        <v>37</v>
      </c>
      <c r="O194" s="177">
        <v>0</v>
      </c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9" t="s">
        <v>277</v>
      </c>
      <c r="AT194" s="179" t="s">
        <v>108</v>
      </c>
      <c r="AU194" s="179" t="s">
        <v>74</v>
      </c>
      <c r="AY194" s="17" t="s">
        <v>105</v>
      </c>
      <c r="BE194" s="180">
        <f>IF(N194="základní",J194,0)</f>
        <v>101250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7" t="s">
        <v>74</v>
      </c>
      <c r="BK194" s="180">
        <f>ROUND(I194*H194,2)</f>
        <v>101250</v>
      </c>
      <c r="BL194" s="17" t="s">
        <v>277</v>
      </c>
      <c r="BM194" s="179" t="s">
        <v>302</v>
      </c>
    </row>
    <row r="195" spans="1:65" s="2" customFormat="1" ht="39">
      <c r="A195" s="31"/>
      <c r="B195" s="32"/>
      <c r="C195" s="33"/>
      <c r="D195" s="181" t="s">
        <v>115</v>
      </c>
      <c r="E195" s="33"/>
      <c r="F195" s="182" t="s">
        <v>303</v>
      </c>
      <c r="G195" s="33"/>
      <c r="H195" s="33"/>
      <c r="I195" s="33"/>
      <c r="J195" s="33"/>
      <c r="K195" s="33"/>
      <c r="L195" s="36"/>
      <c r="M195" s="183"/>
      <c r="N195" s="184"/>
      <c r="O195" s="61"/>
      <c r="P195" s="61"/>
      <c r="Q195" s="61"/>
      <c r="R195" s="61"/>
      <c r="S195" s="61"/>
      <c r="T195" s="62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7" t="s">
        <v>115</v>
      </c>
      <c r="AU195" s="17" t="s">
        <v>74</v>
      </c>
    </row>
    <row r="196" spans="1:65" s="13" customFormat="1" ht="11.25">
      <c r="B196" s="185"/>
      <c r="C196" s="186"/>
      <c r="D196" s="181" t="s">
        <v>117</v>
      </c>
      <c r="E196" s="187" t="s">
        <v>17</v>
      </c>
      <c r="F196" s="188" t="s">
        <v>140</v>
      </c>
      <c r="G196" s="186"/>
      <c r="H196" s="189">
        <v>450</v>
      </c>
      <c r="I196" s="186"/>
      <c r="J196" s="186"/>
      <c r="K196" s="186"/>
      <c r="L196" s="190"/>
      <c r="M196" s="191"/>
      <c r="N196" s="192"/>
      <c r="O196" s="192"/>
      <c r="P196" s="192"/>
      <c r="Q196" s="192"/>
      <c r="R196" s="192"/>
      <c r="S196" s="192"/>
      <c r="T196" s="193"/>
      <c r="AT196" s="194" t="s">
        <v>117</v>
      </c>
      <c r="AU196" s="194" t="s">
        <v>74</v>
      </c>
      <c r="AV196" s="13" t="s">
        <v>76</v>
      </c>
      <c r="AW196" s="13" t="s">
        <v>28</v>
      </c>
      <c r="AX196" s="13" t="s">
        <v>74</v>
      </c>
      <c r="AY196" s="194" t="s">
        <v>105</v>
      </c>
    </row>
    <row r="197" spans="1:65" s="2" customFormat="1" ht="33" customHeight="1">
      <c r="A197" s="31"/>
      <c r="B197" s="32"/>
      <c r="C197" s="169" t="s">
        <v>304</v>
      </c>
      <c r="D197" s="169" t="s">
        <v>108</v>
      </c>
      <c r="E197" s="170" t="s">
        <v>305</v>
      </c>
      <c r="F197" s="171" t="s">
        <v>306</v>
      </c>
      <c r="G197" s="172" t="s">
        <v>137</v>
      </c>
      <c r="H197" s="173">
        <v>450</v>
      </c>
      <c r="I197" s="174">
        <v>356</v>
      </c>
      <c r="J197" s="174">
        <f>ROUND(I197*H197,2)</f>
        <v>160200</v>
      </c>
      <c r="K197" s="171" t="s">
        <v>112</v>
      </c>
      <c r="L197" s="36"/>
      <c r="M197" s="175" t="s">
        <v>17</v>
      </c>
      <c r="N197" s="176" t="s">
        <v>37</v>
      </c>
      <c r="O197" s="177">
        <v>0</v>
      </c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79" t="s">
        <v>277</v>
      </c>
      <c r="AT197" s="179" t="s">
        <v>108</v>
      </c>
      <c r="AU197" s="179" t="s">
        <v>74</v>
      </c>
      <c r="AY197" s="17" t="s">
        <v>105</v>
      </c>
      <c r="BE197" s="180">
        <f>IF(N197="základní",J197,0)</f>
        <v>160200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7" t="s">
        <v>74</v>
      </c>
      <c r="BK197" s="180">
        <f>ROUND(I197*H197,2)</f>
        <v>160200</v>
      </c>
      <c r="BL197" s="17" t="s">
        <v>277</v>
      </c>
      <c r="BM197" s="179" t="s">
        <v>307</v>
      </c>
    </row>
    <row r="198" spans="1:65" s="2" customFormat="1" ht="39">
      <c r="A198" s="31"/>
      <c r="B198" s="32"/>
      <c r="C198" s="33"/>
      <c r="D198" s="181" t="s">
        <v>115</v>
      </c>
      <c r="E198" s="33"/>
      <c r="F198" s="182" t="s">
        <v>308</v>
      </c>
      <c r="G198" s="33"/>
      <c r="H198" s="33"/>
      <c r="I198" s="33"/>
      <c r="J198" s="33"/>
      <c r="K198" s="33"/>
      <c r="L198" s="36"/>
      <c r="M198" s="183"/>
      <c r="N198" s="184"/>
      <c r="O198" s="61"/>
      <c r="P198" s="61"/>
      <c r="Q198" s="61"/>
      <c r="R198" s="61"/>
      <c r="S198" s="61"/>
      <c r="T198" s="62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7" t="s">
        <v>115</v>
      </c>
      <c r="AU198" s="17" t="s">
        <v>74</v>
      </c>
    </row>
    <row r="199" spans="1:65" s="13" customFormat="1" ht="11.25">
      <c r="B199" s="185"/>
      <c r="C199" s="186"/>
      <c r="D199" s="181" t="s">
        <v>117</v>
      </c>
      <c r="E199" s="187" t="s">
        <v>17</v>
      </c>
      <c r="F199" s="188" t="s">
        <v>140</v>
      </c>
      <c r="G199" s="186"/>
      <c r="H199" s="189">
        <v>450</v>
      </c>
      <c r="I199" s="186"/>
      <c r="J199" s="186"/>
      <c r="K199" s="186"/>
      <c r="L199" s="190"/>
      <c r="M199" s="191"/>
      <c r="N199" s="192"/>
      <c r="O199" s="192"/>
      <c r="P199" s="192"/>
      <c r="Q199" s="192"/>
      <c r="R199" s="192"/>
      <c r="S199" s="192"/>
      <c r="T199" s="193"/>
      <c r="AT199" s="194" t="s">
        <v>117</v>
      </c>
      <c r="AU199" s="194" t="s">
        <v>74</v>
      </c>
      <c r="AV199" s="13" t="s">
        <v>76</v>
      </c>
      <c r="AW199" s="13" t="s">
        <v>28</v>
      </c>
      <c r="AX199" s="13" t="s">
        <v>74</v>
      </c>
      <c r="AY199" s="194" t="s">
        <v>105</v>
      </c>
    </row>
    <row r="200" spans="1:65" s="2" customFormat="1" ht="37.9" customHeight="1">
      <c r="A200" s="31"/>
      <c r="B200" s="32"/>
      <c r="C200" s="169" t="s">
        <v>309</v>
      </c>
      <c r="D200" s="169" t="s">
        <v>108</v>
      </c>
      <c r="E200" s="170" t="s">
        <v>310</v>
      </c>
      <c r="F200" s="171" t="s">
        <v>311</v>
      </c>
      <c r="G200" s="172" t="s">
        <v>137</v>
      </c>
      <c r="H200" s="173">
        <v>4.7</v>
      </c>
      <c r="I200" s="174">
        <v>2560</v>
      </c>
      <c r="J200" s="174">
        <f>ROUND(I200*H200,2)</f>
        <v>12032</v>
      </c>
      <c r="K200" s="171" t="s">
        <v>112</v>
      </c>
      <c r="L200" s="36"/>
      <c r="M200" s="175" t="s">
        <v>17</v>
      </c>
      <c r="N200" s="176" t="s">
        <v>37</v>
      </c>
      <c r="O200" s="177">
        <v>0</v>
      </c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79" t="s">
        <v>277</v>
      </c>
      <c r="AT200" s="179" t="s">
        <v>108</v>
      </c>
      <c r="AU200" s="179" t="s">
        <v>74</v>
      </c>
      <c r="AY200" s="17" t="s">
        <v>105</v>
      </c>
      <c r="BE200" s="180">
        <f>IF(N200="základní",J200,0)</f>
        <v>12032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7" t="s">
        <v>74</v>
      </c>
      <c r="BK200" s="180">
        <f>ROUND(I200*H200,2)</f>
        <v>12032</v>
      </c>
      <c r="BL200" s="17" t="s">
        <v>277</v>
      </c>
      <c r="BM200" s="179" t="s">
        <v>312</v>
      </c>
    </row>
    <row r="201" spans="1:65" s="2" customFormat="1" ht="39">
      <c r="A201" s="31"/>
      <c r="B201" s="32"/>
      <c r="C201" s="33"/>
      <c r="D201" s="181" t="s">
        <v>115</v>
      </c>
      <c r="E201" s="33"/>
      <c r="F201" s="182" t="s">
        <v>313</v>
      </c>
      <c r="G201" s="33"/>
      <c r="H201" s="33"/>
      <c r="I201" s="33"/>
      <c r="J201" s="33"/>
      <c r="K201" s="33"/>
      <c r="L201" s="36"/>
      <c r="M201" s="183"/>
      <c r="N201" s="184"/>
      <c r="O201" s="61"/>
      <c r="P201" s="61"/>
      <c r="Q201" s="61"/>
      <c r="R201" s="61"/>
      <c r="S201" s="61"/>
      <c r="T201" s="62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7" t="s">
        <v>115</v>
      </c>
      <c r="AU201" s="17" t="s">
        <v>74</v>
      </c>
    </row>
    <row r="202" spans="1:65" s="13" customFormat="1" ht="11.25">
      <c r="B202" s="185"/>
      <c r="C202" s="186"/>
      <c r="D202" s="181" t="s">
        <v>117</v>
      </c>
      <c r="E202" s="187" t="s">
        <v>17</v>
      </c>
      <c r="F202" s="188" t="s">
        <v>314</v>
      </c>
      <c r="G202" s="186"/>
      <c r="H202" s="189">
        <v>4.7</v>
      </c>
      <c r="I202" s="186"/>
      <c r="J202" s="186"/>
      <c r="K202" s="186"/>
      <c r="L202" s="190"/>
      <c r="M202" s="191"/>
      <c r="N202" s="192"/>
      <c r="O202" s="192"/>
      <c r="P202" s="192"/>
      <c r="Q202" s="192"/>
      <c r="R202" s="192"/>
      <c r="S202" s="192"/>
      <c r="T202" s="193"/>
      <c r="AT202" s="194" t="s">
        <v>117</v>
      </c>
      <c r="AU202" s="194" t="s">
        <v>74</v>
      </c>
      <c r="AV202" s="13" t="s">
        <v>76</v>
      </c>
      <c r="AW202" s="13" t="s">
        <v>28</v>
      </c>
      <c r="AX202" s="13" t="s">
        <v>74</v>
      </c>
      <c r="AY202" s="194" t="s">
        <v>105</v>
      </c>
    </row>
    <row r="203" spans="1:65" s="2" customFormat="1" ht="16.5" customHeight="1">
      <c r="A203" s="31"/>
      <c r="B203" s="32"/>
      <c r="C203" s="169" t="s">
        <v>259</v>
      </c>
      <c r="D203" s="169" t="s">
        <v>108</v>
      </c>
      <c r="E203" s="170" t="s">
        <v>315</v>
      </c>
      <c r="F203" s="171" t="s">
        <v>316</v>
      </c>
      <c r="G203" s="172" t="s">
        <v>137</v>
      </c>
      <c r="H203" s="173">
        <v>195.36699999999999</v>
      </c>
      <c r="I203" s="174">
        <v>233</v>
      </c>
      <c r="J203" s="174">
        <f>ROUND(I203*H203,2)</f>
        <v>45520.51</v>
      </c>
      <c r="K203" s="171" t="s">
        <v>112</v>
      </c>
      <c r="L203" s="36"/>
      <c r="M203" s="175" t="s">
        <v>17</v>
      </c>
      <c r="N203" s="176" t="s">
        <v>37</v>
      </c>
      <c r="O203" s="177">
        <v>0</v>
      </c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79" t="s">
        <v>277</v>
      </c>
      <c r="AT203" s="179" t="s">
        <v>108</v>
      </c>
      <c r="AU203" s="179" t="s">
        <v>74</v>
      </c>
      <c r="AY203" s="17" t="s">
        <v>105</v>
      </c>
      <c r="BE203" s="180">
        <f>IF(N203="základní",J203,0)</f>
        <v>45520.51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7" t="s">
        <v>74</v>
      </c>
      <c r="BK203" s="180">
        <f>ROUND(I203*H203,2)</f>
        <v>45520.51</v>
      </c>
      <c r="BL203" s="17" t="s">
        <v>277</v>
      </c>
      <c r="BM203" s="179" t="s">
        <v>317</v>
      </c>
    </row>
    <row r="204" spans="1:65" s="2" customFormat="1" ht="29.25">
      <c r="A204" s="31"/>
      <c r="B204" s="32"/>
      <c r="C204" s="33"/>
      <c r="D204" s="181" t="s">
        <v>115</v>
      </c>
      <c r="E204" s="33"/>
      <c r="F204" s="182" t="s">
        <v>318</v>
      </c>
      <c r="G204" s="33"/>
      <c r="H204" s="33"/>
      <c r="I204" s="33"/>
      <c r="J204" s="33"/>
      <c r="K204" s="33"/>
      <c r="L204" s="36"/>
      <c r="M204" s="183"/>
      <c r="N204" s="184"/>
      <c r="O204" s="61"/>
      <c r="P204" s="61"/>
      <c r="Q204" s="61"/>
      <c r="R204" s="61"/>
      <c r="S204" s="61"/>
      <c r="T204" s="62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7" t="s">
        <v>115</v>
      </c>
      <c r="AU204" s="17" t="s">
        <v>74</v>
      </c>
    </row>
    <row r="205" spans="1:65" s="13" customFormat="1" ht="11.25">
      <c r="B205" s="185"/>
      <c r="C205" s="186"/>
      <c r="D205" s="181" t="s">
        <v>117</v>
      </c>
      <c r="E205" s="187" t="s">
        <v>17</v>
      </c>
      <c r="F205" s="188" t="s">
        <v>319</v>
      </c>
      <c r="G205" s="186"/>
      <c r="H205" s="189">
        <v>195.36699999999999</v>
      </c>
      <c r="I205" s="186"/>
      <c r="J205" s="186"/>
      <c r="K205" s="186"/>
      <c r="L205" s="190"/>
      <c r="M205" s="191"/>
      <c r="N205" s="192"/>
      <c r="O205" s="192"/>
      <c r="P205" s="192"/>
      <c r="Q205" s="192"/>
      <c r="R205" s="192"/>
      <c r="S205" s="192"/>
      <c r="T205" s="193"/>
      <c r="AT205" s="194" t="s">
        <v>117</v>
      </c>
      <c r="AU205" s="194" t="s">
        <v>74</v>
      </c>
      <c r="AV205" s="13" t="s">
        <v>76</v>
      </c>
      <c r="AW205" s="13" t="s">
        <v>28</v>
      </c>
      <c r="AX205" s="13" t="s">
        <v>74</v>
      </c>
      <c r="AY205" s="194" t="s">
        <v>105</v>
      </c>
    </row>
    <row r="206" spans="1:65" s="2" customFormat="1" ht="16.5" customHeight="1">
      <c r="A206" s="31"/>
      <c r="B206" s="32"/>
      <c r="C206" s="169" t="s">
        <v>320</v>
      </c>
      <c r="D206" s="169" t="s">
        <v>108</v>
      </c>
      <c r="E206" s="170" t="s">
        <v>321</v>
      </c>
      <c r="F206" s="171" t="s">
        <v>322</v>
      </c>
      <c r="G206" s="172" t="s">
        <v>144</v>
      </c>
      <c r="H206" s="173">
        <v>4</v>
      </c>
      <c r="I206" s="174">
        <v>31900</v>
      </c>
      <c r="J206" s="174">
        <f>ROUND(I206*H206,2)</f>
        <v>127600</v>
      </c>
      <c r="K206" s="171" t="s">
        <v>112</v>
      </c>
      <c r="L206" s="36"/>
      <c r="M206" s="175" t="s">
        <v>17</v>
      </c>
      <c r="N206" s="176" t="s">
        <v>37</v>
      </c>
      <c r="O206" s="177">
        <v>0</v>
      </c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79" t="s">
        <v>277</v>
      </c>
      <c r="AT206" s="179" t="s">
        <v>108</v>
      </c>
      <c r="AU206" s="179" t="s">
        <v>74</v>
      </c>
      <c r="AY206" s="17" t="s">
        <v>105</v>
      </c>
      <c r="BE206" s="180">
        <f>IF(N206="základní",J206,0)</f>
        <v>127600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7" t="s">
        <v>74</v>
      </c>
      <c r="BK206" s="180">
        <f>ROUND(I206*H206,2)</f>
        <v>127600</v>
      </c>
      <c r="BL206" s="17" t="s">
        <v>277</v>
      </c>
      <c r="BM206" s="179" t="s">
        <v>323</v>
      </c>
    </row>
    <row r="207" spans="1:65" s="2" customFormat="1" ht="29.25">
      <c r="A207" s="31"/>
      <c r="B207" s="32"/>
      <c r="C207" s="33"/>
      <c r="D207" s="181" t="s">
        <v>115</v>
      </c>
      <c r="E207" s="33"/>
      <c r="F207" s="182" t="s">
        <v>324</v>
      </c>
      <c r="G207" s="33"/>
      <c r="H207" s="33"/>
      <c r="I207" s="33"/>
      <c r="J207" s="33"/>
      <c r="K207" s="33"/>
      <c r="L207" s="36"/>
      <c r="M207" s="183"/>
      <c r="N207" s="184"/>
      <c r="O207" s="61"/>
      <c r="P207" s="61"/>
      <c r="Q207" s="61"/>
      <c r="R207" s="61"/>
      <c r="S207" s="61"/>
      <c r="T207" s="62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7" t="s">
        <v>115</v>
      </c>
      <c r="AU207" s="17" t="s">
        <v>74</v>
      </c>
    </row>
    <row r="208" spans="1:65" s="13" customFormat="1" ht="11.25">
      <c r="B208" s="185"/>
      <c r="C208" s="186"/>
      <c r="D208" s="181" t="s">
        <v>117</v>
      </c>
      <c r="E208" s="187" t="s">
        <v>17</v>
      </c>
      <c r="F208" s="188" t="s">
        <v>325</v>
      </c>
      <c r="G208" s="186"/>
      <c r="H208" s="189">
        <v>4</v>
      </c>
      <c r="I208" s="186"/>
      <c r="J208" s="186"/>
      <c r="K208" s="186"/>
      <c r="L208" s="190"/>
      <c r="M208" s="191"/>
      <c r="N208" s="192"/>
      <c r="O208" s="192"/>
      <c r="P208" s="192"/>
      <c r="Q208" s="192"/>
      <c r="R208" s="192"/>
      <c r="S208" s="192"/>
      <c r="T208" s="193"/>
      <c r="AT208" s="194" t="s">
        <v>117</v>
      </c>
      <c r="AU208" s="194" t="s">
        <v>74</v>
      </c>
      <c r="AV208" s="13" t="s">
        <v>76</v>
      </c>
      <c r="AW208" s="13" t="s">
        <v>28</v>
      </c>
      <c r="AX208" s="13" t="s">
        <v>74</v>
      </c>
      <c r="AY208" s="194" t="s">
        <v>105</v>
      </c>
    </row>
    <row r="209" spans="1:65" s="2" customFormat="1" ht="16.5" customHeight="1">
      <c r="A209" s="31"/>
      <c r="B209" s="32"/>
      <c r="C209" s="169" t="s">
        <v>326</v>
      </c>
      <c r="D209" s="169" t="s">
        <v>108</v>
      </c>
      <c r="E209" s="170" t="s">
        <v>327</v>
      </c>
      <c r="F209" s="171" t="s">
        <v>328</v>
      </c>
      <c r="G209" s="172" t="s">
        <v>144</v>
      </c>
      <c r="H209" s="173">
        <v>4</v>
      </c>
      <c r="I209" s="174">
        <v>71100</v>
      </c>
      <c r="J209" s="174">
        <f>ROUND(I209*H209,2)</f>
        <v>284400</v>
      </c>
      <c r="K209" s="171" t="s">
        <v>112</v>
      </c>
      <c r="L209" s="36"/>
      <c r="M209" s="175" t="s">
        <v>17</v>
      </c>
      <c r="N209" s="176" t="s">
        <v>37</v>
      </c>
      <c r="O209" s="177">
        <v>0</v>
      </c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9" t="s">
        <v>277</v>
      </c>
      <c r="AT209" s="179" t="s">
        <v>108</v>
      </c>
      <c r="AU209" s="179" t="s">
        <v>74</v>
      </c>
      <c r="AY209" s="17" t="s">
        <v>105</v>
      </c>
      <c r="BE209" s="180">
        <f>IF(N209="základní",J209,0)</f>
        <v>284400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7" t="s">
        <v>74</v>
      </c>
      <c r="BK209" s="180">
        <f>ROUND(I209*H209,2)</f>
        <v>284400</v>
      </c>
      <c r="BL209" s="17" t="s">
        <v>277</v>
      </c>
      <c r="BM209" s="179" t="s">
        <v>329</v>
      </c>
    </row>
    <row r="210" spans="1:65" s="2" customFormat="1" ht="29.25">
      <c r="A210" s="31"/>
      <c r="B210" s="32"/>
      <c r="C210" s="33"/>
      <c r="D210" s="181" t="s">
        <v>115</v>
      </c>
      <c r="E210" s="33"/>
      <c r="F210" s="182" t="s">
        <v>330</v>
      </c>
      <c r="G210" s="33"/>
      <c r="H210" s="33"/>
      <c r="I210" s="33"/>
      <c r="J210" s="33"/>
      <c r="K210" s="33"/>
      <c r="L210" s="36"/>
      <c r="M210" s="183"/>
      <c r="N210" s="184"/>
      <c r="O210" s="61"/>
      <c r="P210" s="61"/>
      <c r="Q210" s="61"/>
      <c r="R210" s="61"/>
      <c r="S210" s="61"/>
      <c r="T210" s="62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7" t="s">
        <v>115</v>
      </c>
      <c r="AU210" s="17" t="s">
        <v>74</v>
      </c>
    </row>
    <row r="211" spans="1:65" s="13" customFormat="1" ht="11.25">
      <c r="B211" s="185"/>
      <c r="C211" s="186"/>
      <c r="D211" s="181" t="s">
        <v>117</v>
      </c>
      <c r="E211" s="187" t="s">
        <v>17</v>
      </c>
      <c r="F211" s="188" t="s">
        <v>331</v>
      </c>
      <c r="G211" s="186"/>
      <c r="H211" s="189">
        <v>4</v>
      </c>
      <c r="I211" s="186"/>
      <c r="J211" s="186"/>
      <c r="K211" s="186"/>
      <c r="L211" s="190"/>
      <c r="M211" s="191"/>
      <c r="N211" s="192"/>
      <c r="O211" s="192"/>
      <c r="P211" s="192"/>
      <c r="Q211" s="192"/>
      <c r="R211" s="192"/>
      <c r="S211" s="192"/>
      <c r="T211" s="193"/>
      <c r="AT211" s="194" t="s">
        <v>117</v>
      </c>
      <c r="AU211" s="194" t="s">
        <v>74</v>
      </c>
      <c r="AV211" s="13" t="s">
        <v>76</v>
      </c>
      <c r="AW211" s="13" t="s">
        <v>28</v>
      </c>
      <c r="AX211" s="13" t="s">
        <v>74</v>
      </c>
      <c r="AY211" s="194" t="s">
        <v>105</v>
      </c>
    </row>
    <row r="212" spans="1:65" s="2" customFormat="1" ht="16.5" customHeight="1">
      <c r="A212" s="31"/>
      <c r="B212" s="32"/>
      <c r="C212" s="169" t="s">
        <v>332</v>
      </c>
      <c r="D212" s="169" t="s">
        <v>108</v>
      </c>
      <c r="E212" s="170" t="s">
        <v>333</v>
      </c>
      <c r="F212" s="171" t="s">
        <v>334</v>
      </c>
      <c r="G212" s="172" t="s">
        <v>144</v>
      </c>
      <c r="H212" s="173">
        <v>4</v>
      </c>
      <c r="I212" s="174">
        <v>157800</v>
      </c>
      <c r="J212" s="174">
        <f>ROUND(I212*H212,2)</f>
        <v>631200</v>
      </c>
      <c r="K212" s="171" t="s">
        <v>112</v>
      </c>
      <c r="L212" s="36"/>
      <c r="M212" s="175" t="s">
        <v>17</v>
      </c>
      <c r="N212" s="176" t="s">
        <v>37</v>
      </c>
      <c r="O212" s="177">
        <v>0</v>
      </c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79" t="s">
        <v>277</v>
      </c>
      <c r="AT212" s="179" t="s">
        <v>108</v>
      </c>
      <c r="AU212" s="179" t="s">
        <v>74</v>
      </c>
      <c r="AY212" s="17" t="s">
        <v>105</v>
      </c>
      <c r="BE212" s="180">
        <f>IF(N212="základní",J212,0)</f>
        <v>631200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7" t="s">
        <v>74</v>
      </c>
      <c r="BK212" s="180">
        <f>ROUND(I212*H212,2)</f>
        <v>631200</v>
      </c>
      <c r="BL212" s="17" t="s">
        <v>277</v>
      </c>
      <c r="BM212" s="179" t="s">
        <v>335</v>
      </c>
    </row>
    <row r="213" spans="1:65" s="2" customFormat="1" ht="29.25">
      <c r="A213" s="31"/>
      <c r="B213" s="32"/>
      <c r="C213" s="33"/>
      <c r="D213" s="181" t="s">
        <v>115</v>
      </c>
      <c r="E213" s="33"/>
      <c r="F213" s="182" t="s">
        <v>336</v>
      </c>
      <c r="G213" s="33"/>
      <c r="H213" s="33"/>
      <c r="I213" s="33"/>
      <c r="J213" s="33"/>
      <c r="K213" s="33"/>
      <c r="L213" s="36"/>
      <c r="M213" s="183"/>
      <c r="N213" s="184"/>
      <c r="O213" s="61"/>
      <c r="P213" s="61"/>
      <c r="Q213" s="61"/>
      <c r="R213" s="61"/>
      <c r="S213" s="61"/>
      <c r="T213" s="62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7" t="s">
        <v>115</v>
      </c>
      <c r="AU213" s="17" t="s">
        <v>74</v>
      </c>
    </row>
    <row r="214" spans="1:65" s="13" customFormat="1" ht="11.25">
      <c r="B214" s="185"/>
      <c r="C214" s="186"/>
      <c r="D214" s="181" t="s">
        <v>117</v>
      </c>
      <c r="E214" s="187" t="s">
        <v>17</v>
      </c>
      <c r="F214" s="188" t="s">
        <v>325</v>
      </c>
      <c r="G214" s="186"/>
      <c r="H214" s="189">
        <v>4</v>
      </c>
      <c r="I214" s="186"/>
      <c r="J214" s="186"/>
      <c r="K214" s="186"/>
      <c r="L214" s="190"/>
      <c r="M214" s="191"/>
      <c r="N214" s="192"/>
      <c r="O214" s="192"/>
      <c r="P214" s="192"/>
      <c r="Q214" s="192"/>
      <c r="R214" s="192"/>
      <c r="S214" s="192"/>
      <c r="T214" s="193"/>
      <c r="AT214" s="194" t="s">
        <v>117</v>
      </c>
      <c r="AU214" s="194" t="s">
        <v>74</v>
      </c>
      <c r="AV214" s="13" t="s">
        <v>76</v>
      </c>
      <c r="AW214" s="13" t="s">
        <v>28</v>
      </c>
      <c r="AX214" s="13" t="s">
        <v>74</v>
      </c>
      <c r="AY214" s="194" t="s">
        <v>105</v>
      </c>
    </row>
    <row r="215" spans="1:65" s="2" customFormat="1" ht="16.5" customHeight="1">
      <c r="A215" s="31"/>
      <c r="B215" s="32"/>
      <c r="C215" s="169" t="s">
        <v>337</v>
      </c>
      <c r="D215" s="169" t="s">
        <v>108</v>
      </c>
      <c r="E215" s="170" t="s">
        <v>338</v>
      </c>
      <c r="F215" s="171" t="s">
        <v>339</v>
      </c>
      <c r="G215" s="172" t="s">
        <v>137</v>
      </c>
      <c r="H215" s="173">
        <v>144</v>
      </c>
      <c r="I215" s="174">
        <v>950</v>
      </c>
      <c r="J215" s="174">
        <f>ROUND(I215*H215,2)</f>
        <v>136800</v>
      </c>
      <c r="K215" s="171" t="s">
        <v>112</v>
      </c>
      <c r="L215" s="36"/>
      <c r="M215" s="175" t="s">
        <v>17</v>
      </c>
      <c r="N215" s="176" t="s">
        <v>37</v>
      </c>
      <c r="O215" s="177">
        <v>0</v>
      </c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9" t="s">
        <v>277</v>
      </c>
      <c r="AT215" s="179" t="s">
        <v>108</v>
      </c>
      <c r="AU215" s="179" t="s">
        <v>74</v>
      </c>
      <c r="AY215" s="17" t="s">
        <v>105</v>
      </c>
      <c r="BE215" s="180">
        <f>IF(N215="základní",J215,0)</f>
        <v>136800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7" t="s">
        <v>74</v>
      </c>
      <c r="BK215" s="180">
        <f>ROUND(I215*H215,2)</f>
        <v>136800</v>
      </c>
      <c r="BL215" s="17" t="s">
        <v>277</v>
      </c>
      <c r="BM215" s="179" t="s">
        <v>340</v>
      </c>
    </row>
    <row r="216" spans="1:65" s="2" customFormat="1" ht="29.25">
      <c r="A216" s="31"/>
      <c r="B216" s="32"/>
      <c r="C216" s="33"/>
      <c r="D216" s="181" t="s">
        <v>115</v>
      </c>
      <c r="E216" s="33"/>
      <c r="F216" s="182" t="s">
        <v>341</v>
      </c>
      <c r="G216" s="33"/>
      <c r="H216" s="33"/>
      <c r="I216" s="33"/>
      <c r="J216" s="33"/>
      <c r="K216" s="33"/>
      <c r="L216" s="36"/>
      <c r="M216" s="183"/>
      <c r="N216" s="184"/>
      <c r="O216" s="61"/>
      <c r="P216" s="61"/>
      <c r="Q216" s="61"/>
      <c r="R216" s="61"/>
      <c r="S216" s="61"/>
      <c r="T216" s="62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7" t="s">
        <v>115</v>
      </c>
      <c r="AU216" s="17" t="s">
        <v>74</v>
      </c>
    </row>
    <row r="217" spans="1:65" s="13" customFormat="1" ht="11.25">
      <c r="B217" s="185"/>
      <c r="C217" s="186"/>
      <c r="D217" s="181" t="s">
        <v>117</v>
      </c>
      <c r="E217" s="187" t="s">
        <v>17</v>
      </c>
      <c r="F217" s="188" t="s">
        <v>342</v>
      </c>
      <c r="G217" s="186"/>
      <c r="H217" s="189">
        <v>144</v>
      </c>
      <c r="I217" s="186"/>
      <c r="J217" s="186"/>
      <c r="K217" s="186"/>
      <c r="L217" s="190"/>
      <c r="M217" s="191"/>
      <c r="N217" s="192"/>
      <c r="O217" s="192"/>
      <c r="P217" s="192"/>
      <c r="Q217" s="192"/>
      <c r="R217" s="192"/>
      <c r="S217" s="192"/>
      <c r="T217" s="193"/>
      <c r="AT217" s="194" t="s">
        <v>117</v>
      </c>
      <c r="AU217" s="194" t="s">
        <v>74</v>
      </c>
      <c r="AV217" s="13" t="s">
        <v>76</v>
      </c>
      <c r="AW217" s="13" t="s">
        <v>28</v>
      </c>
      <c r="AX217" s="13" t="s">
        <v>74</v>
      </c>
      <c r="AY217" s="194" t="s">
        <v>105</v>
      </c>
    </row>
    <row r="218" spans="1:65" s="2" customFormat="1" ht="16.5" customHeight="1">
      <c r="A218" s="31"/>
      <c r="B218" s="32"/>
      <c r="C218" s="169" t="s">
        <v>343</v>
      </c>
      <c r="D218" s="169" t="s">
        <v>108</v>
      </c>
      <c r="E218" s="170" t="s">
        <v>344</v>
      </c>
      <c r="F218" s="171" t="s">
        <v>345</v>
      </c>
      <c r="G218" s="172" t="s">
        <v>137</v>
      </c>
      <c r="H218" s="173">
        <v>8.08</v>
      </c>
      <c r="I218" s="174">
        <v>2650</v>
      </c>
      <c r="J218" s="174">
        <f>ROUND(I218*H218,2)</f>
        <v>21412</v>
      </c>
      <c r="K218" s="171" t="s">
        <v>112</v>
      </c>
      <c r="L218" s="36"/>
      <c r="M218" s="175" t="s">
        <v>17</v>
      </c>
      <c r="N218" s="176" t="s">
        <v>37</v>
      </c>
      <c r="O218" s="177">
        <v>0</v>
      </c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79" t="s">
        <v>277</v>
      </c>
      <c r="AT218" s="179" t="s">
        <v>108</v>
      </c>
      <c r="AU218" s="179" t="s">
        <v>74</v>
      </c>
      <c r="AY218" s="17" t="s">
        <v>105</v>
      </c>
      <c r="BE218" s="180">
        <f>IF(N218="základní",J218,0)</f>
        <v>21412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7" t="s">
        <v>74</v>
      </c>
      <c r="BK218" s="180">
        <f>ROUND(I218*H218,2)</f>
        <v>21412</v>
      </c>
      <c r="BL218" s="17" t="s">
        <v>277</v>
      </c>
      <c r="BM218" s="179" t="s">
        <v>346</v>
      </c>
    </row>
    <row r="219" spans="1:65" s="2" customFormat="1" ht="29.25">
      <c r="A219" s="31"/>
      <c r="B219" s="32"/>
      <c r="C219" s="33"/>
      <c r="D219" s="181" t="s">
        <v>115</v>
      </c>
      <c r="E219" s="33"/>
      <c r="F219" s="182" t="s">
        <v>347</v>
      </c>
      <c r="G219" s="33"/>
      <c r="H219" s="33"/>
      <c r="I219" s="33"/>
      <c r="J219" s="33"/>
      <c r="K219" s="33"/>
      <c r="L219" s="36"/>
      <c r="M219" s="183"/>
      <c r="N219" s="184"/>
      <c r="O219" s="61"/>
      <c r="P219" s="61"/>
      <c r="Q219" s="61"/>
      <c r="R219" s="61"/>
      <c r="S219" s="61"/>
      <c r="T219" s="62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7" t="s">
        <v>115</v>
      </c>
      <c r="AU219" s="17" t="s">
        <v>74</v>
      </c>
    </row>
    <row r="220" spans="1:65" s="13" customFormat="1" ht="11.25">
      <c r="B220" s="185"/>
      <c r="C220" s="186"/>
      <c r="D220" s="181" t="s">
        <v>117</v>
      </c>
      <c r="E220" s="187" t="s">
        <v>17</v>
      </c>
      <c r="F220" s="188" t="s">
        <v>348</v>
      </c>
      <c r="G220" s="186"/>
      <c r="H220" s="189">
        <v>8.08</v>
      </c>
      <c r="I220" s="186"/>
      <c r="J220" s="186"/>
      <c r="K220" s="186"/>
      <c r="L220" s="190"/>
      <c r="M220" s="191"/>
      <c r="N220" s="192"/>
      <c r="O220" s="192"/>
      <c r="P220" s="192"/>
      <c r="Q220" s="192"/>
      <c r="R220" s="192"/>
      <c r="S220" s="192"/>
      <c r="T220" s="193"/>
      <c r="AT220" s="194" t="s">
        <v>117</v>
      </c>
      <c r="AU220" s="194" t="s">
        <v>74</v>
      </c>
      <c r="AV220" s="13" t="s">
        <v>76</v>
      </c>
      <c r="AW220" s="13" t="s">
        <v>28</v>
      </c>
      <c r="AX220" s="13" t="s">
        <v>74</v>
      </c>
      <c r="AY220" s="194" t="s">
        <v>105</v>
      </c>
    </row>
    <row r="221" spans="1:65" s="2" customFormat="1" ht="16.5" customHeight="1">
      <c r="A221" s="31"/>
      <c r="B221" s="32"/>
      <c r="C221" s="169" t="s">
        <v>349</v>
      </c>
      <c r="D221" s="169" t="s">
        <v>108</v>
      </c>
      <c r="E221" s="170" t="s">
        <v>350</v>
      </c>
      <c r="F221" s="171" t="s">
        <v>351</v>
      </c>
      <c r="G221" s="172" t="s">
        <v>137</v>
      </c>
      <c r="H221" s="173">
        <v>1.012</v>
      </c>
      <c r="I221" s="174">
        <v>1540</v>
      </c>
      <c r="J221" s="174">
        <f>ROUND(I221*H221,2)</f>
        <v>1558.48</v>
      </c>
      <c r="K221" s="171" t="s">
        <v>112</v>
      </c>
      <c r="L221" s="36"/>
      <c r="M221" s="175" t="s">
        <v>17</v>
      </c>
      <c r="N221" s="176" t="s">
        <v>37</v>
      </c>
      <c r="O221" s="177">
        <v>0</v>
      </c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9" t="s">
        <v>277</v>
      </c>
      <c r="AT221" s="179" t="s">
        <v>108</v>
      </c>
      <c r="AU221" s="179" t="s">
        <v>74</v>
      </c>
      <c r="AY221" s="17" t="s">
        <v>105</v>
      </c>
      <c r="BE221" s="180">
        <f>IF(N221="základní",J221,0)</f>
        <v>1558.48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7" t="s">
        <v>74</v>
      </c>
      <c r="BK221" s="180">
        <f>ROUND(I221*H221,2)</f>
        <v>1558.48</v>
      </c>
      <c r="BL221" s="17" t="s">
        <v>277</v>
      </c>
      <c r="BM221" s="179" t="s">
        <v>352</v>
      </c>
    </row>
    <row r="222" spans="1:65" s="2" customFormat="1" ht="29.25">
      <c r="A222" s="31"/>
      <c r="B222" s="32"/>
      <c r="C222" s="33"/>
      <c r="D222" s="181" t="s">
        <v>115</v>
      </c>
      <c r="E222" s="33"/>
      <c r="F222" s="182" t="s">
        <v>353</v>
      </c>
      <c r="G222" s="33"/>
      <c r="H222" s="33"/>
      <c r="I222" s="33"/>
      <c r="J222" s="33"/>
      <c r="K222" s="33"/>
      <c r="L222" s="36"/>
      <c r="M222" s="183"/>
      <c r="N222" s="184"/>
      <c r="O222" s="61"/>
      <c r="P222" s="61"/>
      <c r="Q222" s="61"/>
      <c r="R222" s="61"/>
      <c r="S222" s="61"/>
      <c r="T222" s="62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7" t="s">
        <v>115</v>
      </c>
      <c r="AU222" s="17" t="s">
        <v>74</v>
      </c>
    </row>
    <row r="223" spans="1:65" s="13" customFormat="1" ht="11.25">
      <c r="B223" s="185"/>
      <c r="C223" s="186"/>
      <c r="D223" s="181" t="s">
        <v>117</v>
      </c>
      <c r="E223" s="187" t="s">
        <v>17</v>
      </c>
      <c r="F223" s="188" t="s">
        <v>354</v>
      </c>
      <c r="G223" s="186"/>
      <c r="H223" s="189">
        <v>1.012</v>
      </c>
      <c r="I223" s="186"/>
      <c r="J223" s="186"/>
      <c r="K223" s="186"/>
      <c r="L223" s="190"/>
      <c r="M223" s="204"/>
      <c r="N223" s="205"/>
      <c r="O223" s="205"/>
      <c r="P223" s="205"/>
      <c r="Q223" s="205"/>
      <c r="R223" s="205"/>
      <c r="S223" s="205"/>
      <c r="T223" s="206"/>
      <c r="AT223" s="194" t="s">
        <v>117</v>
      </c>
      <c r="AU223" s="194" t="s">
        <v>74</v>
      </c>
      <c r="AV223" s="13" t="s">
        <v>76</v>
      </c>
      <c r="AW223" s="13" t="s">
        <v>28</v>
      </c>
      <c r="AX223" s="13" t="s">
        <v>74</v>
      </c>
      <c r="AY223" s="194" t="s">
        <v>105</v>
      </c>
    </row>
    <row r="224" spans="1:65" s="2" customFormat="1" ht="6.95" customHeight="1">
      <c r="A224" s="31"/>
      <c r="B224" s="44"/>
      <c r="C224" s="45"/>
      <c r="D224" s="45"/>
      <c r="E224" s="45"/>
      <c r="F224" s="45"/>
      <c r="G224" s="45"/>
      <c r="H224" s="45"/>
      <c r="I224" s="45"/>
      <c r="J224" s="45"/>
      <c r="K224" s="45"/>
      <c r="L224" s="36"/>
      <c r="M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</row>
  </sheetData>
  <sheetProtection algorithmName="SHA-512" hashValue="3kGfAAqkgF4uUU0F4zhF4/nRy3GUKl7EUp9ozoz5YvOmhGZjgDJIwEmgVlJ5t3+oak/rgcbg/PnnnUytzxNRUg==" saltValue="MuELLlOJxoRI5+fwGLSuLRWJA2hkrcpkxy8jQJfWgTes5luMQBtJnX31gc3XkqJlJUNyl+iqKy8KQYHg2s9MTw==" spinCount="100000" sheet="1" objects="1" scenarios="1" formatColumns="0" formatRows="0" autoFilter="0"/>
  <autoFilter ref="C81:K22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37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2"/>
    </row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79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0"/>
      <c r="AT3" s="17" t="s">
        <v>76</v>
      </c>
    </row>
    <row r="4" spans="1:46" s="1" customFormat="1" ht="24.95" customHeight="1">
      <c r="B4" s="20"/>
      <c r="D4" s="100" t="s">
        <v>80</v>
      </c>
      <c r="L4" s="20"/>
      <c r="M4" s="10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2" t="s">
        <v>14</v>
      </c>
      <c r="L6" s="20"/>
    </row>
    <row r="7" spans="1:46" s="1" customFormat="1" ht="16.5" customHeight="1">
      <c r="B7" s="20"/>
      <c r="E7" s="339" t="str">
        <f>'Rekapitulace stavby'!K6</f>
        <v>Rámcová smlouva - údržba, opravy SMT Brno 2023 - 2024</v>
      </c>
      <c r="F7" s="340"/>
      <c r="G7" s="340"/>
      <c r="H7" s="340"/>
      <c r="L7" s="20"/>
    </row>
    <row r="8" spans="1:46" s="2" customFormat="1" ht="12" customHeight="1">
      <c r="A8" s="31"/>
      <c r="B8" s="36"/>
      <c r="C8" s="31"/>
      <c r="D8" s="102" t="s">
        <v>81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41" t="s">
        <v>355</v>
      </c>
      <c r="F9" s="342"/>
      <c r="G9" s="342"/>
      <c r="H9" s="342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16</v>
      </c>
      <c r="E11" s="31"/>
      <c r="F11" s="104" t="s">
        <v>17</v>
      </c>
      <c r="G11" s="31"/>
      <c r="H11" s="31"/>
      <c r="I11" s="102" t="s">
        <v>18</v>
      </c>
      <c r="J11" s="104" t="s">
        <v>17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19</v>
      </c>
      <c r="E12" s="31"/>
      <c r="F12" s="104" t="s">
        <v>20</v>
      </c>
      <c r="G12" s="31"/>
      <c r="H12" s="31"/>
      <c r="I12" s="102" t="s">
        <v>21</v>
      </c>
      <c r="J12" s="105" t="str">
        <f>'Rekapitulace stavby'!AN8</f>
        <v>12. 12. 2022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23</v>
      </c>
      <c r="E14" s="31"/>
      <c r="F14" s="31"/>
      <c r="G14" s="31"/>
      <c r="H14" s="31"/>
      <c r="I14" s="102" t="s">
        <v>24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25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26</v>
      </c>
      <c r="E17" s="31"/>
      <c r="F17" s="31"/>
      <c r="G17" s="31"/>
      <c r="H17" s="31"/>
      <c r="I17" s="102" t="s">
        <v>24</v>
      </c>
      <c r="J17" s="104" t="str">
        <f>'Rekapitulace stavby'!AN13</f>
        <v/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43" t="str">
        <f>'Rekapitulace stavby'!E14</f>
        <v xml:space="preserve"> </v>
      </c>
      <c r="F18" s="343"/>
      <c r="G18" s="343"/>
      <c r="H18" s="343"/>
      <c r="I18" s="102" t="s">
        <v>25</v>
      </c>
      <c r="J18" s="104" t="str">
        <f>'Rekapitulace stavby'!AN14</f>
        <v/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27</v>
      </c>
      <c r="E20" s="31"/>
      <c r="F20" s="31"/>
      <c r="G20" s="31"/>
      <c r="H20" s="31"/>
      <c r="I20" s="102" t="s">
        <v>24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25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29</v>
      </c>
      <c r="E23" s="31"/>
      <c r="F23" s="31"/>
      <c r="G23" s="31"/>
      <c r="H23" s="31"/>
      <c r="I23" s="102" t="s">
        <v>24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 xml:space="preserve"> </v>
      </c>
      <c r="F24" s="31"/>
      <c r="G24" s="31"/>
      <c r="H24" s="31"/>
      <c r="I24" s="102" t="s">
        <v>25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30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44" t="s">
        <v>17</v>
      </c>
      <c r="F27" s="344"/>
      <c r="G27" s="344"/>
      <c r="H27" s="344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32</v>
      </c>
      <c r="E30" s="31"/>
      <c r="F30" s="31"/>
      <c r="G30" s="31"/>
      <c r="H30" s="31"/>
      <c r="I30" s="31"/>
      <c r="J30" s="111">
        <f>ROUND(J100, 2)</f>
        <v>16764261.939999999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34</v>
      </c>
      <c r="G32" s="31"/>
      <c r="H32" s="31"/>
      <c r="I32" s="112" t="s">
        <v>33</v>
      </c>
      <c r="J32" s="112" t="s">
        <v>35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36</v>
      </c>
      <c r="E33" s="102" t="s">
        <v>37</v>
      </c>
      <c r="F33" s="114">
        <f>ROUND((SUM(BE100:BE936)),  2)</f>
        <v>16764261.939999999</v>
      </c>
      <c r="G33" s="31"/>
      <c r="H33" s="31"/>
      <c r="I33" s="115">
        <v>0.21</v>
      </c>
      <c r="J33" s="114">
        <f>ROUND(((SUM(BE100:BE936))*I33),  2)</f>
        <v>3520495.01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38</v>
      </c>
      <c r="F34" s="114">
        <f>ROUND((SUM(BF100:BF936)),  2)</f>
        <v>0</v>
      </c>
      <c r="G34" s="31"/>
      <c r="H34" s="31"/>
      <c r="I34" s="115">
        <v>0.15</v>
      </c>
      <c r="J34" s="114">
        <f>ROUND(((SUM(BF100:BF936))*I34),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39</v>
      </c>
      <c r="F35" s="114">
        <f>ROUND((SUM(BG100:BG936)),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40</v>
      </c>
      <c r="F36" s="114">
        <f>ROUND((SUM(BH100:BH936)),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41</v>
      </c>
      <c r="F37" s="114">
        <f>ROUND((SUM(BI100:BI936)),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20284756.949999999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3" t="s">
        <v>83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8" t="s">
        <v>14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45" t="str">
        <f>E7</f>
        <v>Rámcová smlouva - údržba, opravy SMT Brno 2023 - 2024</v>
      </c>
      <c r="F48" s="346"/>
      <c r="G48" s="346"/>
      <c r="H48" s="346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8" t="s">
        <v>81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18" t="str">
        <f>E9</f>
        <v>SO 02 - Opravy, údržba a odstraňování závad dle Cenové soustavy ÚRS</v>
      </c>
      <c r="F50" s="347"/>
      <c r="G50" s="347"/>
      <c r="H50" s="347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8" t="s">
        <v>19</v>
      </c>
      <c r="D52" s="33"/>
      <c r="E52" s="33"/>
      <c r="F52" s="26" t="str">
        <f>F12</f>
        <v xml:space="preserve"> </v>
      </c>
      <c r="G52" s="33"/>
      <c r="H52" s="33"/>
      <c r="I52" s="28" t="s">
        <v>21</v>
      </c>
      <c r="J52" s="56" t="str">
        <f>IF(J12="","",J12)</f>
        <v>12. 12. 2022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8" t="s">
        <v>23</v>
      </c>
      <c r="D54" s="33"/>
      <c r="E54" s="33"/>
      <c r="F54" s="26" t="str">
        <f>E15</f>
        <v xml:space="preserve"> </v>
      </c>
      <c r="G54" s="33"/>
      <c r="H54" s="33"/>
      <c r="I54" s="28" t="s">
        <v>27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8" t="s">
        <v>26</v>
      </c>
      <c r="D55" s="33"/>
      <c r="E55" s="33"/>
      <c r="F55" s="26" t="str">
        <f>IF(E18="","",E18)</f>
        <v xml:space="preserve"> </v>
      </c>
      <c r="G55" s="33"/>
      <c r="H55" s="33"/>
      <c r="I55" s="28" t="s">
        <v>29</v>
      </c>
      <c r="J55" s="29" t="str">
        <f>E24</f>
        <v xml:space="preserve"> 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84</v>
      </c>
      <c r="D57" s="128"/>
      <c r="E57" s="128"/>
      <c r="F57" s="128"/>
      <c r="G57" s="128"/>
      <c r="H57" s="128"/>
      <c r="I57" s="128"/>
      <c r="J57" s="129" t="s">
        <v>85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64</v>
      </c>
      <c r="D59" s="33"/>
      <c r="E59" s="33"/>
      <c r="F59" s="33"/>
      <c r="G59" s="33"/>
      <c r="H59" s="33"/>
      <c r="I59" s="33"/>
      <c r="J59" s="74">
        <f>J100</f>
        <v>16764261.939999999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7" t="s">
        <v>86</v>
      </c>
    </row>
    <row r="60" spans="1:47" s="9" customFormat="1" ht="24.95" customHeight="1">
      <c r="B60" s="131"/>
      <c r="C60" s="132"/>
      <c r="D60" s="133" t="s">
        <v>87</v>
      </c>
      <c r="E60" s="134"/>
      <c r="F60" s="134"/>
      <c r="G60" s="134"/>
      <c r="H60" s="134"/>
      <c r="I60" s="134"/>
      <c r="J60" s="135">
        <f>J101</f>
        <v>15852382.18</v>
      </c>
      <c r="K60" s="132"/>
      <c r="L60" s="136"/>
    </row>
    <row r="61" spans="1:47" s="10" customFormat="1" ht="19.899999999999999" customHeight="1">
      <c r="B61" s="137"/>
      <c r="C61" s="138"/>
      <c r="D61" s="139" t="s">
        <v>356</v>
      </c>
      <c r="E61" s="140"/>
      <c r="F61" s="140"/>
      <c r="G61" s="140"/>
      <c r="H61" s="140"/>
      <c r="I61" s="140"/>
      <c r="J61" s="141">
        <f>J102</f>
        <v>1159597.69</v>
      </c>
      <c r="K61" s="138"/>
      <c r="L61" s="142"/>
    </row>
    <row r="62" spans="1:47" s="10" customFormat="1" ht="19.899999999999999" customHeight="1">
      <c r="B62" s="137"/>
      <c r="C62" s="138"/>
      <c r="D62" s="139" t="s">
        <v>357</v>
      </c>
      <c r="E62" s="140"/>
      <c r="F62" s="140"/>
      <c r="G62" s="140"/>
      <c r="H62" s="140"/>
      <c r="I62" s="140"/>
      <c r="J62" s="141">
        <f>J229</f>
        <v>555047.97</v>
      </c>
      <c r="K62" s="138"/>
      <c r="L62" s="142"/>
    </row>
    <row r="63" spans="1:47" s="10" customFormat="1" ht="19.899999999999999" customHeight="1">
      <c r="B63" s="137"/>
      <c r="C63" s="138"/>
      <c r="D63" s="139" t="s">
        <v>358</v>
      </c>
      <c r="E63" s="140"/>
      <c r="F63" s="140"/>
      <c r="G63" s="140"/>
      <c r="H63" s="140"/>
      <c r="I63" s="140"/>
      <c r="J63" s="141">
        <f>J285</f>
        <v>619169.49</v>
      </c>
      <c r="K63" s="138"/>
      <c r="L63" s="142"/>
    </row>
    <row r="64" spans="1:47" s="10" customFormat="1" ht="19.899999999999999" customHeight="1">
      <c r="B64" s="137"/>
      <c r="C64" s="138"/>
      <c r="D64" s="139" t="s">
        <v>359</v>
      </c>
      <c r="E64" s="140"/>
      <c r="F64" s="140"/>
      <c r="G64" s="140"/>
      <c r="H64" s="140"/>
      <c r="I64" s="140"/>
      <c r="J64" s="141">
        <f>J346</f>
        <v>2253299.85</v>
      </c>
      <c r="K64" s="138"/>
      <c r="L64" s="142"/>
    </row>
    <row r="65" spans="2:12" s="10" customFormat="1" ht="19.899999999999999" customHeight="1">
      <c r="B65" s="137"/>
      <c r="C65" s="138"/>
      <c r="D65" s="139" t="s">
        <v>88</v>
      </c>
      <c r="E65" s="140"/>
      <c r="F65" s="140"/>
      <c r="G65" s="140"/>
      <c r="H65" s="140"/>
      <c r="I65" s="140"/>
      <c r="J65" s="141">
        <f>J415</f>
        <v>2470860.2999999998</v>
      </c>
      <c r="K65" s="138"/>
      <c r="L65" s="142"/>
    </row>
    <row r="66" spans="2:12" s="10" customFormat="1" ht="19.899999999999999" customHeight="1">
      <c r="B66" s="137"/>
      <c r="C66" s="138"/>
      <c r="D66" s="139" t="s">
        <v>360</v>
      </c>
      <c r="E66" s="140"/>
      <c r="F66" s="140"/>
      <c r="G66" s="140"/>
      <c r="H66" s="140"/>
      <c r="I66" s="140"/>
      <c r="J66" s="141">
        <f>J458</f>
        <v>684918.5</v>
      </c>
      <c r="K66" s="138"/>
      <c r="L66" s="142"/>
    </row>
    <row r="67" spans="2:12" s="10" customFormat="1" ht="19.899999999999999" customHeight="1">
      <c r="B67" s="137"/>
      <c r="C67" s="138"/>
      <c r="D67" s="139" t="s">
        <v>361</v>
      </c>
      <c r="E67" s="140"/>
      <c r="F67" s="140"/>
      <c r="G67" s="140"/>
      <c r="H67" s="140"/>
      <c r="I67" s="140"/>
      <c r="J67" s="141">
        <f>J498</f>
        <v>5307755.87</v>
      </c>
      <c r="K67" s="138"/>
      <c r="L67" s="142"/>
    </row>
    <row r="68" spans="2:12" s="10" customFormat="1" ht="19.899999999999999" customHeight="1">
      <c r="B68" s="137"/>
      <c r="C68" s="138"/>
      <c r="D68" s="139" t="s">
        <v>362</v>
      </c>
      <c r="E68" s="140"/>
      <c r="F68" s="140"/>
      <c r="G68" s="140"/>
      <c r="H68" s="140"/>
      <c r="I68" s="140"/>
      <c r="J68" s="141">
        <f>J799</f>
        <v>2310622.2399999998</v>
      </c>
      <c r="K68" s="138"/>
      <c r="L68" s="142"/>
    </row>
    <row r="69" spans="2:12" s="10" customFormat="1" ht="19.899999999999999" customHeight="1">
      <c r="B69" s="137"/>
      <c r="C69" s="138"/>
      <c r="D69" s="139" t="s">
        <v>363</v>
      </c>
      <c r="E69" s="140"/>
      <c r="F69" s="140"/>
      <c r="G69" s="140"/>
      <c r="H69" s="140"/>
      <c r="I69" s="140"/>
      <c r="J69" s="141">
        <f>J849</f>
        <v>491110.27</v>
      </c>
      <c r="K69" s="138"/>
      <c r="L69" s="142"/>
    </row>
    <row r="70" spans="2:12" s="9" customFormat="1" ht="24.95" customHeight="1">
      <c r="B70" s="131"/>
      <c r="C70" s="132"/>
      <c r="D70" s="133" t="s">
        <v>364</v>
      </c>
      <c r="E70" s="134"/>
      <c r="F70" s="134"/>
      <c r="G70" s="134"/>
      <c r="H70" s="134"/>
      <c r="I70" s="134"/>
      <c r="J70" s="135">
        <f>J853</f>
        <v>368564.26</v>
      </c>
      <c r="K70" s="132"/>
      <c r="L70" s="136"/>
    </row>
    <row r="71" spans="2:12" s="10" customFormat="1" ht="19.899999999999999" customHeight="1">
      <c r="B71" s="137"/>
      <c r="C71" s="138"/>
      <c r="D71" s="139" t="s">
        <v>365</v>
      </c>
      <c r="E71" s="140"/>
      <c r="F71" s="140"/>
      <c r="G71" s="140"/>
      <c r="H71" s="140"/>
      <c r="I71" s="140"/>
      <c r="J71" s="141">
        <f>J854</f>
        <v>37852.759999999995</v>
      </c>
      <c r="K71" s="138"/>
      <c r="L71" s="142"/>
    </row>
    <row r="72" spans="2:12" s="10" customFormat="1" ht="19.899999999999999" customHeight="1">
      <c r="B72" s="137"/>
      <c r="C72" s="138"/>
      <c r="D72" s="139" t="s">
        <v>366</v>
      </c>
      <c r="E72" s="140"/>
      <c r="F72" s="140"/>
      <c r="G72" s="140"/>
      <c r="H72" s="140"/>
      <c r="I72" s="140"/>
      <c r="J72" s="141">
        <f>J868</f>
        <v>41496</v>
      </c>
      <c r="K72" s="138"/>
      <c r="L72" s="142"/>
    </row>
    <row r="73" spans="2:12" s="10" customFormat="1" ht="19.899999999999999" customHeight="1">
      <c r="B73" s="137"/>
      <c r="C73" s="138"/>
      <c r="D73" s="139" t="s">
        <v>367</v>
      </c>
      <c r="E73" s="140"/>
      <c r="F73" s="140"/>
      <c r="G73" s="140"/>
      <c r="H73" s="140"/>
      <c r="I73" s="140"/>
      <c r="J73" s="141">
        <f>J873</f>
        <v>1642.5</v>
      </c>
      <c r="K73" s="138"/>
      <c r="L73" s="142"/>
    </row>
    <row r="74" spans="2:12" s="10" customFormat="1" ht="19.899999999999999" customHeight="1">
      <c r="B74" s="137"/>
      <c r="C74" s="138"/>
      <c r="D74" s="139" t="s">
        <v>368</v>
      </c>
      <c r="E74" s="140"/>
      <c r="F74" s="140"/>
      <c r="G74" s="140"/>
      <c r="H74" s="140"/>
      <c r="I74" s="140"/>
      <c r="J74" s="141">
        <f>J878</f>
        <v>10416</v>
      </c>
      <c r="K74" s="138"/>
      <c r="L74" s="142"/>
    </row>
    <row r="75" spans="2:12" s="10" customFormat="1" ht="19.899999999999999" customHeight="1">
      <c r="B75" s="137"/>
      <c r="C75" s="138"/>
      <c r="D75" s="139" t="s">
        <v>369</v>
      </c>
      <c r="E75" s="140"/>
      <c r="F75" s="140"/>
      <c r="G75" s="140"/>
      <c r="H75" s="140"/>
      <c r="I75" s="140"/>
      <c r="J75" s="141">
        <f>J887</f>
        <v>24960</v>
      </c>
      <c r="K75" s="138"/>
      <c r="L75" s="142"/>
    </row>
    <row r="76" spans="2:12" s="10" customFormat="1" ht="19.899999999999999" customHeight="1">
      <c r="B76" s="137"/>
      <c r="C76" s="138"/>
      <c r="D76" s="139" t="s">
        <v>370</v>
      </c>
      <c r="E76" s="140"/>
      <c r="F76" s="140"/>
      <c r="G76" s="140"/>
      <c r="H76" s="140"/>
      <c r="I76" s="140"/>
      <c r="J76" s="141">
        <f>J896</f>
        <v>252197</v>
      </c>
      <c r="K76" s="138"/>
      <c r="L76" s="142"/>
    </row>
    <row r="77" spans="2:12" s="9" customFormat="1" ht="24.95" customHeight="1">
      <c r="B77" s="131"/>
      <c r="C77" s="132"/>
      <c r="D77" s="133" t="s">
        <v>371</v>
      </c>
      <c r="E77" s="134"/>
      <c r="F77" s="134"/>
      <c r="G77" s="134"/>
      <c r="H77" s="134"/>
      <c r="I77" s="134"/>
      <c r="J77" s="135">
        <f>J909</f>
        <v>288315.5</v>
      </c>
      <c r="K77" s="132"/>
      <c r="L77" s="136"/>
    </row>
    <row r="78" spans="2:12" s="9" customFormat="1" ht="24.95" customHeight="1">
      <c r="B78" s="131"/>
      <c r="C78" s="132"/>
      <c r="D78" s="133" t="s">
        <v>372</v>
      </c>
      <c r="E78" s="134"/>
      <c r="F78" s="134"/>
      <c r="G78" s="134"/>
      <c r="H78" s="134"/>
      <c r="I78" s="134"/>
      <c r="J78" s="135">
        <f>J919</f>
        <v>255000</v>
      </c>
      <c r="K78" s="132"/>
      <c r="L78" s="136"/>
    </row>
    <row r="79" spans="2:12" s="10" customFormat="1" ht="19.899999999999999" customHeight="1">
      <c r="B79" s="137"/>
      <c r="C79" s="138"/>
      <c r="D79" s="139" t="s">
        <v>373</v>
      </c>
      <c r="E79" s="140"/>
      <c r="F79" s="140"/>
      <c r="G79" s="140"/>
      <c r="H79" s="140"/>
      <c r="I79" s="140"/>
      <c r="J79" s="141">
        <f>J920</f>
        <v>205000</v>
      </c>
      <c r="K79" s="138"/>
      <c r="L79" s="142"/>
    </row>
    <row r="80" spans="2:12" s="10" customFormat="1" ht="19.899999999999999" customHeight="1">
      <c r="B80" s="137"/>
      <c r="C80" s="138"/>
      <c r="D80" s="139" t="s">
        <v>374</v>
      </c>
      <c r="E80" s="140"/>
      <c r="F80" s="140"/>
      <c r="G80" s="140"/>
      <c r="H80" s="140"/>
      <c r="I80" s="140"/>
      <c r="J80" s="141">
        <f>J933</f>
        <v>50000</v>
      </c>
      <c r="K80" s="138"/>
      <c r="L80" s="142"/>
    </row>
    <row r="81" spans="1:31" s="2" customFormat="1" ht="21.75" customHeight="1">
      <c r="A81" s="31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103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6.95" customHeight="1">
      <c r="A82" s="31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103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6" spans="1:31" s="2" customFormat="1" ht="6.95" customHeight="1">
      <c r="A86" s="3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103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24.95" customHeight="1">
      <c r="A87" s="31"/>
      <c r="B87" s="32"/>
      <c r="C87" s="23" t="s">
        <v>90</v>
      </c>
      <c r="D87" s="33"/>
      <c r="E87" s="33"/>
      <c r="F87" s="33"/>
      <c r="G87" s="33"/>
      <c r="H87" s="33"/>
      <c r="I87" s="33"/>
      <c r="J87" s="33"/>
      <c r="K87" s="33"/>
      <c r="L87" s="103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103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2" customHeight="1">
      <c r="A89" s="31"/>
      <c r="B89" s="32"/>
      <c r="C89" s="28" t="s">
        <v>14</v>
      </c>
      <c r="D89" s="33"/>
      <c r="E89" s="33"/>
      <c r="F89" s="33"/>
      <c r="G89" s="33"/>
      <c r="H89" s="33"/>
      <c r="I89" s="33"/>
      <c r="J89" s="33"/>
      <c r="K89" s="33"/>
      <c r="L89" s="103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6.5" customHeight="1">
      <c r="A90" s="31"/>
      <c r="B90" s="32"/>
      <c r="C90" s="33"/>
      <c r="D90" s="33"/>
      <c r="E90" s="345" t="str">
        <f>E7</f>
        <v>Rámcová smlouva - údržba, opravy SMT Brno 2023 - 2024</v>
      </c>
      <c r="F90" s="346"/>
      <c r="G90" s="346"/>
      <c r="H90" s="346"/>
      <c r="I90" s="33"/>
      <c r="J90" s="33"/>
      <c r="K90" s="33"/>
      <c r="L90" s="103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8" t="s">
        <v>81</v>
      </c>
      <c r="D91" s="33"/>
      <c r="E91" s="33"/>
      <c r="F91" s="33"/>
      <c r="G91" s="33"/>
      <c r="H91" s="33"/>
      <c r="I91" s="33"/>
      <c r="J91" s="33"/>
      <c r="K91" s="33"/>
      <c r="L91" s="103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16.5" customHeight="1">
      <c r="A92" s="31"/>
      <c r="B92" s="32"/>
      <c r="C92" s="33"/>
      <c r="D92" s="33"/>
      <c r="E92" s="318" t="str">
        <f>E9</f>
        <v>SO 02 - Opravy, údržba a odstraňování závad dle Cenové soustavy ÚRS</v>
      </c>
      <c r="F92" s="347"/>
      <c r="G92" s="347"/>
      <c r="H92" s="347"/>
      <c r="I92" s="33"/>
      <c r="J92" s="33"/>
      <c r="K92" s="33"/>
      <c r="L92" s="103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6.9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103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2" customHeight="1">
      <c r="A94" s="31"/>
      <c r="B94" s="32"/>
      <c r="C94" s="28" t="s">
        <v>19</v>
      </c>
      <c r="D94" s="33"/>
      <c r="E94" s="33"/>
      <c r="F94" s="26" t="str">
        <f>F12</f>
        <v xml:space="preserve"> </v>
      </c>
      <c r="G94" s="33"/>
      <c r="H94" s="33"/>
      <c r="I94" s="28" t="s">
        <v>21</v>
      </c>
      <c r="J94" s="56" t="str">
        <f>IF(J12="","",J12)</f>
        <v>12. 12. 2022</v>
      </c>
      <c r="K94" s="33"/>
      <c r="L94" s="103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6.9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103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2" customHeight="1">
      <c r="A96" s="31"/>
      <c r="B96" s="32"/>
      <c r="C96" s="28" t="s">
        <v>23</v>
      </c>
      <c r="D96" s="33"/>
      <c r="E96" s="33"/>
      <c r="F96" s="26" t="str">
        <f>E15</f>
        <v xml:space="preserve"> </v>
      </c>
      <c r="G96" s="33"/>
      <c r="H96" s="33"/>
      <c r="I96" s="28" t="s">
        <v>27</v>
      </c>
      <c r="J96" s="29" t="str">
        <f>E21</f>
        <v xml:space="preserve"> </v>
      </c>
      <c r="K96" s="33"/>
      <c r="L96" s="103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65" s="2" customFormat="1" ht="15.2" customHeight="1">
      <c r="A97" s="31"/>
      <c r="B97" s="32"/>
      <c r="C97" s="28" t="s">
        <v>26</v>
      </c>
      <c r="D97" s="33"/>
      <c r="E97" s="33"/>
      <c r="F97" s="26" t="str">
        <f>IF(E18="","",E18)</f>
        <v xml:space="preserve"> </v>
      </c>
      <c r="G97" s="33"/>
      <c r="H97" s="33"/>
      <c r="I97" s="28" t="s">
        <v>29</v>
      </c>
      <c r="J97" s="29" t="str">
        <f>E24</f>
        <v xml:space="preserve"> </v>
      </c>
      <c r="K97" s="33"/>
      <c r="L97" s="103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2" customFormat="1" ht="10.3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103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11" customFormat="1" ht="29.25" customHeight="1">
      <c r="A99" s="143"/>
      <c r="B99" s="144"/>
      <c r="C99" s="145" t="s">
        <v>91</v>
      </c>
      <c r="D99" s="146" t="s">
        <v>51</v>
      </c>
      <c r="E99" s="146" t="s">
        <v>47</v>
      </c>
      <c r="F99" s="146" t="s">
        <v>48</v>
      </c>
      <c r="G99" s="146" t="s">
        <v>92</v>
      </c>
      <c r="H99" s="146" t="s">
        <v>93</v>
      </c>
      <c r="I99" s="146" t="s">
        <v>94</v>
      </c>
      <c r="J99" s="146" t="s">
        <v>85</v>
      </c>
      <c r="K99" s="147" t="s">
        <v>95</v>
      </c>
      <c r="L99" s="148"/>
      <c r="M99" s="65" t="s">
        <v>17</v>
      </c>
      <c r="N99" s="66" t="s">
        <v>36</v>
      </c>
      <c r="O99" s="66" t="s">
        <v>96</v>
      </c>
      <c r="P99" s="66" t="s">
        <v>97</v>
      </c>
      <c r="Q99" s="66" t="s">
        <v>98</v>
      </c>
      <c r="R99" s="66" t="s">
        <v>99</v>
      </c>
      <c r="S99" s="66" t="s">
        <v>100</v>
      </c>
      <c r="T99" s="67" t="s">
        <v>101</v>
      </c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</row>
    <row r="100" spans="1:65" s="2" customFormat="1" ht="22.9" customHeight="1">
      <c r="A100" s="31"/>
      <c r="B100" s="32"/>
      <c r="C100" s="72" t="s">
        <v>102</v>
      </c>
      <c r="D100" s="33"/>
      <c r="E100" s="33"/>
      <c r="F100" s="33"/>
      <c r="G100" s="33"/>
      <c r="H100" s="33"/>
      <c r="I100" s="33"/>
      <c r="J100" s="149">
        <f>BK100</f>
        <v>16764261.939999999</v>
      </c>
      <c r="K100" s="33"/>
      <c r="L100" s="36"/>
      <c r="M100" s="68"/>
      <c r="N100" s="150"/>
      <c r="O100" s="69"/>
      <c r="P100" s="151">
        <f>P101+P853+P909+P919</f>
        <v>20651.153781000001</v>
      </c>
      <c r="Q100" s="69"/>
      <c r="R100" s="151">
        <f>R101+R853+R909+R919</f>
        <v>1153.8482035500003</v>
      </c>
      <c r="S100" s="69"/>
      <c r="T100" s="152">
        <f>T101+T853+T909+T919</f>
        <v>687.49884199999997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T100" s="17" t="s">
        <v>65</v>
      </c>
      <c r="AU100" s="17" t="s">
        <v>86</v>
      </c>
      <c r="BK100" s="153">
        <f>BK101+BK853+BK909+BK919</f>
        <v>16764261.939999999</v>
      </c>
    </row>
    <row r="101" spans="1:65" s="12" customFormat="1" ht="25.9" customHeight="1">
      <c r="B101" s="154"/>
      <c r="C101" s="155"/>
      <c r="D101" s="156" t="s">
        <v>65</v>
      </c>
      <c r="E101" s="157" t="s">
        <v>103</v>
      </c>
      <c r="F101" s="157" t="s">
        <v>104</v>
      </c>
      <c r="G101" s="155"/>
      <c r="H101" s="155"/>
      <c r="I101" s="155"/>
      <c r="J101" s="158">
        <f>BK101</f>
        <v>15852382.18</v>
      </c>
      <c r="K101" s="155"/>
      <c r="L101" s="159"/>
      <c r="M101" s="160"/>
      <c r="N101" s="161"/>
      <c r="O101" s="161"/>
      <c r="P101" s="162">
        <f>P102+P229+P285+P346+P415+P458+P498+P799+P849</f>
        <v>19387.488727</v>
      </c>
      <c r="Q101" s="161"/>
      <c r="R101" s="162">
        <f>R102+R229+R285+R346+R415+R458+R498+R799+R849</f>
        <v>1152.8408435500003</v>
      </c>
      <c r="S101" s="161"/>
      <c r="T101" s="163">
        <f>T102+T229+T285+T346+T415+T458+T498+T799+T849</f>
        <v>685.735142</v>
      </c>
      <c r="AR101" s="164" t="s">
        <v>74</v>
      </c>
      <c r="AT101" s="165" t="s">
        <v>65</v>
      </c>
      <c r="AU101" s="165" t="s">
        <v>66</v>
      </c>
      <c r="AY101" s="164" t="s">
        <v>105</v>
      </c>
      <c r="BK101" s="166">
        <f>BK102+BK229+BK285+BK346+BK415+BK458+BK498+BK799+BK849</f>
        <v>15852382.18</v>
      </c>
    </row>
    <row r="102" spans="1:65" s="12" customFormat="1" ht="22.9" customHeight="1">
      <c r="B102" s="154"/>
      <c r="C102" s="155"/>
      <c r="D102" s="156" t="s">
        <v>65</v>
      </c>
      <c r="E102" s="167" t="s">
        <v>74</v>
      </c>
      <c r="F102" s="167" t="s">
        <v>375</v>
      </c>
      <c r="G102" s="155"/>
      <c r="H102" s="155"/>
      <c r="I102" s="155"/>
      <c r="J102" s="168">
        <f>BK102</f>
        <v>1159597.69</v>
      </c>
      <c r="K102" s="155"/>
      <c r="L102" s="159"/>
      <c r="M102" s="160"/>
      <c r="N102" s="161"/>
      <c r="O102" s="161"/>
      <c r="P102" s="162">
        <f>SUM(P103:P228)</f>
        <v>1462.7486179999999</v>
      </c>
      <c r="Q102" s="161"/>
      <c r="R102" s="162">
        <f>SUM(R103:R228)</f>
        <v>672.66243399999996</v>
      </c>
      <c r="S102" s="161"/>
      <c r="T102" s="163">
        <f>SUM(T103:T228)</f>
        <v>4.9657640000000001</v>
      </c>
      <c r="AR102" s="164" t="s">
        <v>74</v>
      </c>
      <c r="AT102" s="165" t="s">
        <v>65</v>
      </c>
      <c r="AU102" s="165" t="s">
        <v>74</v>
      </c>
      <c r="AY102" s="164" t="s">
        <v>105</v>
      </c>
      <c r="BK102" s="166">
        <f>SUM(BK103:BK228)</f>
        <v>1159597.69</v>
      </c>
    </row>
    <row r="103" spans="1:65" s="2" customFormat="1" ht="16.5" customHeight="1">
      <c r="A103" s="31"/>
      <c r="B103" s="32"/>
      <c r="C103" s="169" t="s">
        <v>74</v>
      </c>
      <c r="D103" s="169" t="s">
        <v>108</v>
      </c>
      <c r="E103" s="170" t="s">
        <v>376</v>
      </c>
      <c r="F103" s="171" t="s">
        <v>377</v>
      </c>
      <c r="G103" s="172" t="s">
        <v>378</v>
      </c>
      <c r="H103" s="173">
        <v>200</v>
      </c>
      <c r="I103" s="174">
        <v>5.0599999999999996</v>
      </c>
      <c r="J103" s="174">
        <f>ROUND(I103*H103,2)</f>
        <v>1012</v>
      </c>
      <c r="K103" s="171" t="s">
        <v>379</v>
      </c>
      <c r="L103" s="36"/>
      <c r="M103" s="175" t="s">
        <v>17</v>
      </c>
      <c r="N103" s="176" t="s">
        <v>37</v>
      </c>
      <c r="O103" s="177">
        <v>1.0999999999999999E-2</v>
      </c>
      <c r="P103" s="177">
        <f>O103*H103</f>
        <v>2.1999999999999997</v>
      </c>
      <c r="Q103" s="177">
        <v>0</v>
      </c>
      <c r="R103" s="177">
        <f>Q103*H103</f>
        <v>0</v>
      </c>
      <c r="S103" s="177">
        <v>0</v>
      </c>
      <c r="T103" s="178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79" t="s">
        <v>113</v>
      </c>
      <c r="AT103" s="179" t="s">
        <v>108</v>
      </c>
      <c r="AU103" s="179" t="s">
        <v>76</v>
      </c>
      <c r="AY103" s="17" t="s">
        <v>105</v>
      </c>
      <c r="BE103" s="180">
        <f>IF(N103="základní",J103,0)</f>
        <v>1012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7" t="s">
        <v>74</v>
      </c>
      <c r="BK103" s="180">
        <f>ROUND(I103*H103,2)</f>
        <v>1012</v>
      </c>
      <c r="BL103" s="17" t="s">
        <v>113</v>
      </c>
      <c r="BM103" s="179" t="s">
        <v>380</v>
      </c>
    </row>
    <row r="104" spans="1:65" s="2" customFormat="1" ht="11.25">
      <c r="A104" s="31"/>
      <c r="B104" s="32"/>
      <c r="C104" s="33"/>
      <c r="D104" s="181" t="s">
        <v>115</v>
      </c>
      <c r="E104" s="33"/>
      <c r="F104" s="182" t="s">
        <v>381</v>
      </c>
      <c r="G104" s="33"/>
      <c r="H104" s="33"/>
      <c r="I104" s="33"/>
      <c r="J104" s="33"/>
      <c r="K104" s="33"/>
      <c r="L104" s="36"/>
      <c r="M104" s="183"/>
      <c r="N104" s="184"/>
      <c r="O104" s="61"/>
      <c r="P104" s="61"/>
      <c r="Q104" s="61"/>
      <c r="R104" s="61"/>
      <c r="S104" s="61"/>
      <c r="T104" s="62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T104" s="17" t="s">
        <v>115</v>
      </c>
      <c r="AU104" s="17" t="s">
        <v>76</v>
      </c>
    </row>
    <row r="105" spans="1:65" s="2" customFormat="1" ht="11.25">
      <c r="A105" s="31"/>
      <c r="B105" s="32"/>
      <c r="C105" s="33"/>
      <c r="D105" s="207" t="s">
        <v>382</v>
      </c>
      <c r="E105" s="33"/>
      <c r="F105" s="208" t="s">
        <v>383</v>
      </c>
      <c r="G105" s="33"/>
      <c r="H105" s="33"/>
      <c r="I105" s="33"/>
      <c r="J105" s="33"/>
      <c r="K105" s="33"/>
      <c r="L105" s="36"/>
      <c r="M105" s="183"/>
      <c r="N105" s="184"/>
      <c r="O105" s="61"/>
      <c r="P105" s="61"/>
      <c r="Q105" s="61"/>
      <c r="R105" s="61"/>
      <c r="S105" s="61"/>
      <c r="T105" s="62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T105" s="17" t="s">
        <v>382</v>
      </c>
      <c r="AU105" s="17" t="s">
        <v>76</v>
      </c>
    </row>
    <row r="106" spans="1:65" s="13" customFormat="1" ht="11.25">
      <c r="B106" s="185"/>
      <c r="C106" s="186"/>
      <c r="D106" s="181" t="s">
        <v>117</v>
      </c>
      <c r="E106" s="187" t="s">
        <v>17</v>
      </c>
      <c r="F106" s="188" t="s">
        <v>384</v>
      </c>
      <c r="G106" s="186"/>
      <c r="H106" s="189">
        <v>200</v>
      </c>
      <c r="I106" s="186"/>
      <c r="J106" s="186"/>
      <c r="K106" s="186"/>
      <c r="L106" s="190"/>
      <c r="M106" s="191"/>
      <c r="N106" s="192"/>
      <c r="O106" s="192"/>
      <c r="P106" s="192"/>
      <c r="Q106" s="192"/>
      <c r="R106" s="192"/>
      <c r="S106" s="192"/>
      <c r="T106" s="193"/>
      <c r="AT106" s="194" t="s">
        <v>117</v>
      </c>
      <c r="AU106" s="194" t="s">
        <v>76</v>
      </c>
      <c r="AV106" s="13" t="s">
        <v>76</v>
      </c>
      <c r="AW106" s="13" t="s">
        <v>28</v>
      </c>
      <c r="AX106" s="13" t="s">
        <v>74</v>
      </c>
      <c r="AY106" s="194" t="s">
        <v>105</v>
      </c>
    </row>
    <row r="107" spans="1:65" s="2" customFormat="1" ht="16.5" customHeight="1">
      <c r="A107" s="31"/>
      <c r="B107" s="32"/>
      <c r="C107" s="169" t="s">
        <v>76</v>
      </c>
      <c r="D107" s="169" t="s">
        <v>108</v>
      </c>
      <c r="E107" s="170" t="s">
        <v>385</v>
      </c>
      <c r="F107" s="171" t="s">
        <v>386</v>
      </c>
      <c r="G107" s="172" t="s">
        <v>378</v>
      </c>
      <c r="H107" s="173">
        <v>2040</v>
      </c>
      <c r="I107" s="174">
        <v>90.3</v>
      </c>
      <c r="J107" s="174">
        <f>ROUND(I107*H107,2)</f>
        <v>184212</v>
      </c>
      <c r="K107" s="171" t="s">
        <v>379</v>
      </c>
      <c r="L107" s="36"/>
      <c r="M107" s="175" t="s">
        <v>17</v>
      </c>
      <c r="N107" s="176" t="s">
        <v>37</v>
      </c>
      <c r="O107" s="177">
        <v>0.26500000000000001</v>
      </c>
      <c r="P107" s="177">
        <f>O107*H107</f>
        <v>540.6</v>
      </c>
      <c r="Q107" s="177">
        <v>0</v>
      </c>
      <c r="R107" s="177">
        <f>Q107*H107</f>
        <v>0</v>
      </c>
      <c r="S107" s="177">
        <v>0</v>
      </c>
      <c r="T107" s="178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79" t="s">
        <v>113</v>
      </c>
      <c r="AT107" s="179" t="s">
        <v>108</v>
      </c>
      <c r="AU107" s="179" t="s">
        <v>76</v>
      </c>
      <c r="AY107" s="17" t="s">
        <v>105</v>
      </c>
      <c r="BE107" s="180">
        <f>IF(N107="základní",J107,0)</f>
        <v>184212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17" t="s">
        <v>74</v>
      </c>
      <c r="BK107" s="180">
        <f>ROUND(I107*H107,2)</f>
        <v>184212</v>
      </c>
      <c r="BL107" s="17" t="s">
        <v>113</v>
      </c>
      <c r="BM107" s="179" t="s">
        <v>387</v>
      </c>
    </row>
    <row r="108" spans="1:65" s="2" customFormat="1" ht="19.5">
      <c r="A108" s="31"/>
      <c r="B108" s="32"/>
      <c r="C108" s="33"/>
      <c r="D108" s="181" t="s">
        <v>115</v>
      </c>
      <c r="E108" s="33"/>
      <c r="F108" s="182" t="s">
        <v>388</v>
      </c>
      <c r="G108" s="33"/>
      <c r="H108" s="33"/>
      <c r="I108" s="33"/>
      <c r="J108" s="33"/>
      <c r="K108" s="33"/>
      <c r="L108" s="36"/>
      <c r="M108" s="183"/>
      <c r="N108" s="184"/>
      <c r="O108" s="61"/>
      <c r="P108" s="61"/>
      <c r="Q108" s="61"/>
      <c r="R108" s="61"/>
      <c r="S108" s="61"/>
      <c r="T108" s="62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T108" s="17" t="s">
        <v>115</v>
      </c>
      <c r="AU108" s="17" t="s">
        <v>76</v>
      </c>
    </row>
    <row r="109" spans="1:65" s="2" customFormat="1" ht="11.25">
      <c r="A109" s="31"/>
      <c r="B109" s="32"/>
      <c r="C109" s="33"/>
      <c r="D109" s="207" t="s">
        <v>382</v>
      </c>
      <c r="E109" s="33"/>
      <c r="F109" s="208" t="s">
        <v>389</v>
      </c>
      <c r="G109" s="33"/>
      <c r="H109" s="33"/>
      <c r="I109" s="33"/>
      <c r="J109" s="33"/>
      <c r="K109" s="33"/>
      <c r="L109" s="36"/>
      <c r="M109" s="183"/>
      <c r="N109" s="184"/>
      <c r="O109" s="61"/>
      <c r="P109" s="61"/>
      <c r="Q109" s="61"/>
      <c r="R109" s="61"/>
      <c r="S109" s="61"/>
      <c r="T109" s="62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T109" s="17" t="s">
        <v>382</v>
      </c>
      <c r="AU109" s="17" t="s">
        <v>76</v>
      </c>
    </row>
    <row r="110" spans="1:65" s="13" customFormat="1" ht="11.25">
      <c r="B110" s="185"/>
      <c r="C110" s="186"/>
      <c r="D110" s="181" t="s">
        <v>117</v>
      </c>
      <c r="E110" s="187" t="s">
        <v>17</v>
      </c>
      <c r="F110" s="188" t="s">
        <v>390</v>
      </c>
      <c r="G110" s="186"/>
      <c r="H110" s="189">
        <v>2040</v>
      </c>
      <c r="I110" s="186"/>
      <c r="J110" s="186"/>
      <c r="K110" s="186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117</v>
      </c>
      <c r="AU110" s="194" t="s">
        <v>76</v>
      </c>
      <c r="AV110" s="13" t="s">
        <v>76</v>
      </c>
      <c r="AW110" s="13" t="s">
        <v>28</v>
      </c>
      <c r="AX110" s="13" t="s">
        <v>74</v>
      </c>
      <c r="AY110" s="194" t="s">
        <v>105</v>
      </c>
    </row>
    <row r="111" spans="1:65" s="2" customFormat="1" ht="16.5" customHeight="1">
      <c r="A111" s="31"/>
      <c r="B111" s="32"/>
      <c r="C111" s="169" t="s">
        <v>124</v>
      </c>
      <c r="D111" s="169" t="s">
        <v>108</v>
      </c>
      <c r="E111" s="170" t="s">
        <v>391</v>
      </c>
      <c r="F111" s="171" t="s">
        <v>392</v>
      </c>
      <c r="G111" s="172" t="s">
        <v>144</v>
      </c>
      <c r="H111" s="173">
        <v>20</v>
      </c>
      <c r="I111" s="174">
        <v>195</v>
      </c>
      <c r="J111" s="174">
        <f>ROUND(I111*H111,2)</f>
        <v>3900</v>
      </c>
      <c r="K111" s="171" t="s">
        <v>379</v>
      </c>
      <c r="L111" s="36"/>
      <c r="M111" s="175" t="s">
        <v>17</v>
      </c>
      <c r="N111" s="176" t="s">
        <v>37</v>
      </c>
      <c r="O111" s="177">
        <v>0.49</v>
      </c>
      <c r="P111" s="177">
        <f>O111*H111</f>
        <v>9.8000000000000007</v>
      </c>
      <c r="Q111" s="177">
        <v>0</v>
      </c>
      <c r="R111" s="177">
        <f>Q111*H111</f>
        <v>0</v>
      </c>
      <c r="S111" s="177">
        <v>0</v>
      </c>
      <c r="T111" s="178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79" t="s">
        <v>113</v>
      </c>
      <c r="AT111" s="179" t="s">
        <v>108</v>
      </c>
      <c r="AU111" s="179" t="s">
        <v>76</v>
      </c>
      <c r="AY111" s="17" t="s">
        <v>105</v>
      </c>
      <c r="BE111" s="180">
        <f>IF(N111="základní",J111,0)</f>
        <v>3900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7" t="s">
        <v>74</v>
      </c>
      <c r="BK111" s="180">
        <f>ROUND(I111*H111,2)</f>
        <v>3900</v>
      </c>
      <c r="BL111" s="17" t="s">
        <v>113</v>
      </c>
      <c r="BM111" s="179" t="s">
        <v>393</v>
      </c>
    </row>
    <row r="112" spans="1:65" s="2" customFormat="1" ht="11.25">
      <c r="A112" s="31"/>
      <c r="B112" s="32"/>
      <c r="C112" s="33"/>
      <c r="D112" s="181" t="s">
        <v>115</v>
      </c>
      <c r="E112" s="33"/>
      <c r="F112" s="182" t="s">
        <v>394</v>
      </c>
      <c r="G112" s="33"/>
      <c r="H112" s="33"/>
      <c r="I112" s="33"/>
      <c r="J112" s="33"/>
      <c r="K112" s="33"/>
      <c r="L112" s="36"/>
      <c r="M112" s="183"/>
      <c r="N112" s="184"/>
      <c r="O112" s="61"/>
      <c r="P112" s="61"/>
      <c r="Q112" s="61"/>
      <c r="R112" s="61"/>
      <c r="S112" s="61"/>
      <c r="T112" s="62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T112" s="17" t="s">
        <v>115</v>
      </c>
      <c r="AU112" s="17" t="s">
        <v>76</v>
      </c>
    </row>
    <row r="113" spans="1:65" s="2" customFormat="1" ht="11.25">
      <c r="A113" s="31"/>
      <c r="B113" s="32"/>
      <c r="C113" s="33"/>
      <c r="D113" s="207" t="s">
        <v>382</v>
      </c>
      <c r="E113" s="33"/>
      <c r="F113" s="208" t="s">
        <v>395</v>
      </c>
      <c r="G113" s="33"/>
      <c r="H113" s="33"/>
      <c r="I113" s="33"/>
      <c r="J113" s="33"/>
      <c r="K113" s="33"/>
      <c r="L113" s="36"/>
      <c r="M113" s="183"/>
      <c r="N113" s="184"/>
      <c r="O113" s="61"/>
      <c r="P113" s="61"/>
      <c r="Q113" s="61"/>
      <c r="R113" s="61"/>
      <c r="S113" s="61"/>
      <c r="T113" s="62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7" t="s">
        <v>382</v>
      </c>
      <c r="AU113" s="17" t="s">
        <v>76</v>
      </c>
    </row>
    <row r="114" spans="1:65" s="13" customFormat="1" ht="11.25">
      <c r="B114" s="185"/>
      <c r="C114" s="186"/>
      <c r="D114" s="181" t="s">
        <v>117</v>
      </c>
      <c r="E114" s="187" t="s">
        <v>17</v>
      </c>
      <c r="F114" s="188" t="s">
        <v>202</v>
      </c>
      <c r="G114" s="186"/>
      <c r="H114" s="189">
        <v>20</v>
      </c>
      <c r="I114" s="186"/>
      <c r="J114" s="186"/>
      <c r="K114" s="186"/>
      <c r="L114" s="190"/>
      <c r="M114" s="191"/>
      <c r="N114" s="192"/>
      <c r="O114" s="192"/>
      <c r="P114" s="192"/>
      <c r="Q114" s="192"/>
      <c r="R114" s="192"/>
      <c r="S114" s="192"/>
      <c r="T114" s="193"/>
      <c r="AT114" s="194" t="s">
        <v>117</v>
      </c>
      <c r="AU114" s="194" t="s">
        <v>76</v>
      </c>
      <c r="AV114" s="13" t="s">
        <v>76</v>
      </c>
      <c r="AW114" s="13" t="s">
        <v>28</v>
      </c>
      <c r="AX114" s="13" t="s">
        <v>74</v>
      </c>
      <c r="AY114" s="194" t="s">
        <v>105</v>
      </c>
    </row>
    <row r="115" spans="1:65" s="2" customFormat="1" ht="16.5" customHeight="1">
      <c r="A115" s="31"/>
      <c r="B115" s="32"/>
      <c r="C115" s="169" t="s">
        <v>113</v>
      </c>
      <c r="D115" s="169" t="s">
        <v>108</v>
      </c>
      <c r="E115" s="170" t="s">
        <v>396</v>
      </c>
      <c r="F115" s="171" t="s">
        <v>397</v>
      </c>
      <c r="G115" s="172" t="s">
        <v>144</v>
      </c>
      <c r="H115" s="173">
        <v>8</v>
      </c>
      <c r="I115" s="174">
        <v>1520</v>
      </c>
      <c r="J115" s="174">
        <f>ROUND(I115*H115,2)</f>
        <v>12160</v>
      </c>
      <c r="K115" s="171" t="s">
        <v>379</v>
      </c>
      <c r="L115" s="36"/>
      <c r="M115" s="175" t="s">
        <v>17</v>
      </c>
      <c r="N115" s="176" t="s">
        <v>37</v>
      </c>
      <c r="O115" s="177">
        <v>3.177</v>
      </c>
      <c r="P115" s="177">
        <f>O115*H115</f>
        <v>25.416</v>
      </c>
      <c r="Q115" s="177">
        <v>0</v>
      </c>
      <c r="R115" s="177">
        <f>Q115*H115</f>
        <v>0</v>
      </c>
      <c r="S115" s="177">
        <v>0</v>
      </c>
      <c r="T115" s="178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79" t="s">
        <v>113</v>
      </c>
      <c r="AT115" s="179" t="s">
        <v>108</v>
      </c>
      <c r="AU115" s="179" t="s">
        <v>76</v>
      </c>
      <c r="AY115" s="17" t="s">
        <v>105</v>
      </c>
      <c r="BE115" s="180">
        <f>IF(N115="základní",J115,0)</f>
        <v>12160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17" t="s">
        <v>74</v>
      </c>
      <c r="BK115" s="180">
        <f>ROUND(I115*H115,2)</f>
        <v>12160</v>
      </c>
      <c r="BL115" s="17" t="s">
        <v>113</v>
      </c>
      <c r="BM115" s="179" t="s">
        <v>398</v>
      </c>
    </row>
    <row r="116" spans="1:65" s="2" customFormat="1" ht="11.25">
      <c r="A116" s="31"/>
      <c r="B116" s="32"/>
      <c r="C116" s="33"/>
      <c r="D116" s="181" t="s">
        <v>115</v>
      </c>
      <c r="E116" s="33"/>
      <c r="F116" s="182" t="s">
        <v>399</v>
      </c>
      <c r="G116" s="33"/>
      <c r="H116" s="33"/>
      <c r="I116" s="33"/>
      <c r="J116" s="33"/>
      <c r="K116" s="33"/>
      <c r="L116" s="36"/>
      <c r="M116" s="183"/>
      <c r="N116" s="184"/>
      <c r="O116" s="61"/>
      <c r="P116" s="61"/>
      <c r="Q116" s="61"/>
      <c r="R116" s="61"/>
      <c r="S116" s="61"/>
      <c r="T116" s="62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7" t="s">
        <v>115</v>
      </c>
      <c r="AU116" s="17" t="s">
        <v>76</v>
      </c>
    </row>
    <row r="117" spans="1:65" s="2" customFormat="1" ht="11.25">
      <c r="A117" s="31"/>
      <c r="B117" s="32"/>
      <c r="C117" s="33"/>
      <c r="D117" s="207" t="s">
        <v>382</v>
      </c>
      <c r="E117" s="33"/>
      <c r="F117" s="208" t="s">
        <v>400</v>
      </c>
      <c r="G117" s="33"/>
      <c r="H117" s="33"/>
      <c r="I117" s="33"/>
      <c r="J117" s="33"/>
      <c r="K117" s="33"/>
      <c r="L117" s="36"/>
      <c r="M117" s="183"/>
      <c r="N117" s="184"/>
      <c r="O117" s="61"/>
      <c r="P117" s="61"/>
      <c r="Q117" s="61"/>
      <c r="R117" s="61"/>
      <c r="S117" s="61"/>
      <c r="T117" s="62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7" t="s">
        <v>382</v>
      </c>
      <c r="AU117" s="17" t="s">
        <v>76</v>
      </c>
    </row>
    <row r="118" spans="1:65" s="13" customFormat="1" ht="11.25">
      <c r="B118" s="185"/>
      <c r="C118" s="186"/>
      <c r="D118" s="181" t="s">
        <v>117</v>
      </c>
      <c r="E118" s="187" t="s">
        <v>17</v>
      </c>
      <c r="F118" s="188" t="s">
        <v>401</v>
      </c>
      <c r="G118" s="186"/>
      <c r="H118" s="189">
        <v>8</v>
      </c>
      <c r="I118" s="186"/>
      <c r="J118" s="186"/>
      <c r="K118" s="186"/>
      <c r="L118" s="190"/>
      <c r="M118" s="191"/>
      <c r="N118" s="192"/>
      <c r="O118" s="192"/>
      <c r="P118" s="192"/>
      <c r="Q118" s="192"/>
      <c r="R118" s="192"/>
      <c r="S118" s="192"/>
      <c r="T118" s="193"/>
      <c r="AT118" s="194" t="s">
        <v>117</v>
      </c>
      <c r="AU118" s="194" t="s">
        <v>76</v>
      </c>
      <c r="AV118" s="13" t="s">
        <v>76</v>
      </c>
      <c r="AW118" s="13" t="s">
        <v>28</v>
      </c>
      <c r="AX118" s="13" t="s">
        <v>74</v>
      </c>
      <c r="AY118" s="194" t="s">
        <v>105</v>
      </c>
    </row>
    <row r="119" spans="1:65" s="2" customFormat="1" ht="21.75" customHeight="1">
      <c r="A119" s="31"/>
      <c r="B119" s="32"/>
      <c r="C119" s="169" t="s">
        <v>106</v>
      </c>
      <c r="D119" s="169" t="s">
        <v>108</v>
      </c>
      <c r="E119" s="170" t="s">
        <v>402</v>
      </c>
      <c r="F119" s="171" t="s">
        <v>403</v>
      </c>
      <c r="G119" s="172" t="s">
        <v>144</v>
      </c>
      <c r="H119" s="173">
        <v>8</v>
      </c>
      <c r="I119" s="174">
        <v>599</v>
      </c>
      <c r="J119" s="174">
        <f>ROUND(I119*H119,2)</f>
        <v>4792</v>
      </c>
      <c r="K119" s="171" t="s">
        <v>379</v>
      </c>
      <c r="L119" s="36"/>
      <c r="M119" s="175" t="s">
        <v>17</v>
      </c>
      <c r="N119" s="176" t="s">
        <v>37</v>
      </c>
      <c r="O119" s="177">
        <v>0.88900000000000001</v>
      </c>
      <c r="P119" s="177">
        <f>O119*H119</f>
        <v>7.1120000000000001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79" t="s">
        <v>113</v>
      </c>
      <c r="AT119" s="179" t="s">
        <v>108</v>
      </c>
      <c r="AU119" s="179" t="s">
        <v>76</v>
      </c>
      <c r="AY119" s="17" t="s">
        <v>105</v>
      </c>
      <c r="BE119" s="180">
        <f>IF(N119="základní",J119,0)</f>
        <v>4792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7" t="s">
        <v>74</v>
      </c>
      <c r="BK119" s="180">
        <f>ROUND(I119*H119,2)</f>
        <v>4792</v>
      </c>
      <c r="BL119" s="17" t="s">
        <v>113</v>
      </c>
      <c r="BM119" s="179" t="s">
        <v>404</v>
      </c>
    </row>
    <row r="120" spans="1:65" s="2" customFormat="1" ht="11.25">
      <c r="A120" s="31"/>
      <c r="B120" s="32"/>
      <c r="C120" s="33"/>
      <c r="D120" s="181" t="s">
        <v>115</v>
      </c>
      <c r="E120" s="33"/>
      <c r="F120" s="182" t="s">
        <v>405</v>
      </c>
      <c r="G120" s="33"/>
      <c r="H120" s="33"/>
      <c r="I120" s="33"/>
      <c r="J120" s="33"/>
      <c r="K120" s="33"/>
      <c r="L120" s="36"/>
      <c r="M120" s="183"/>
      <c r="N120" s="184"/>
      <c r="O120" s="61"/>
      <c r="P120" s="61"/>
      <c r="Q120" s="61"/>
      <c r="R120" s="61"/>
      <c r="S120" s="61"/>
      <c r="T120" s="62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7" t="s">
        <v>115</v>
      </c>
      <c r="AU120" s="17" t="s">
        <v>76</v>
      </c>
    </row>
    <row r="121" spans="1:65" s="2" customFormat="1" ht="11.25">
      <c r="A121" s="31"/>
      <c r="B121" s="32"/>
      <c r="C121" s="33"/>
      <c r="D121" s="207" t="s">
        <v>382</v>
      </c>
      <c r="E121" s="33"/>
      <c r="F121" s="208" t="s">
        <v>406</v>
      </c>
      <c r="G121" s="33"/>
      <c r="H121" s="33"/>
      <c r="I121" s="33"/>
      <c r="J121" s="33"/>
      <c r="K121" s="33"/>
      <c r="L121" s="36"/>
      <c r="M121" s="183"/>
      <c r="N121" s="184"/>
      <c r="O121" s="61"/>
      <c r="P121" s="61"/>
      <c r="Q121" s="61"/>
      <c r="R121" s="61"/>
      <c r="S121" s="61"/>
      <c r="T121" s="62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7" t="s">
        <v>382</v>
      </c>
      <c r="AU121" s="17" t="s">
        <v>76</v>
      </c>
    </row>
    <row r="122" spans="1:65" s="13" customFormat="1" ht="11.25">
      <c r="B122" s="185"/>
      <c r="C122" s="186"/>
      <c r="D122" s="181" t="s">
        <v>117</v>
      </c>
      <c r="E122" s="187" t="s">
        <v>17</v>
      </c>
      <c r="F122" s="188" t="s">
        <v>407</v>
      </c>
      <c r="G122" s="186"/>
      <c r="H122" s="189">
        <v>8</v>
      </c>
      <c r="I122" s="186"/>
      <c r="J122" s="186"/>
      <c r="K122" s="186"/>
      <c r="L122" s="190"/>
      <c r="M122" s="191"/>
      <c r="N122" s="192"/>
      <c r="O122" s="192"/>
      <c r="P122" s="192"/>
      <c r="Q122" s="192"/>
      <c r="R122" s="192"/>
      <c r="S122" s="192"/>
      <c r="T122" s="193"/>
      <c r="AT122" s="194" t="s">
        <v>117</v>
      </c>
      <c r="AU122" s="194" t="s">
        <v>76</v>
      </c>
      <c r="AV122" s="13" t="s">
        <v>76</v>
      </c>
      <c r="AW122" s="13" t="s">
        <v>28</v>
      </c>
      <c r="AX122" s="13" t="s">
        <v>74</v>
      </c>
      <c r="AY122" s="194" t="s">
        <v>105</v>
      </c>
    </row>
    <row r="123" spans="1:65" s="2" customFormat="1" ht="16.5" customHeight="1">
      <c r="A123" s="31"/>
      <c r="B123" s="32"/>
      <c r="C123" s="169" t="s">
        <v>141</v>
      </c>
      <c r="D123" s="169" t="s">
        <v>108</v>
      </c>
      <c r="E123" s="170" t="s">
        <v>408</v>
      </c>
      <c r="F123" s="171" t="s">
        <v>409</v>
      </c>
      <c r="G123" s="172" t="s">
        <v>378</v>
      </c>
      <c r="H123" s="173">
        <v>8.4740000000000002</v>
      </c>
      <c r="I123" s="174">
        <v>436</v>
      </c>
      <c r="J123" s="174">
        <f>ROUND(I123*H123,2)</f>
        <v>3694.66</v>
      </c>
      <c r="K123" s="171" t="s">
        <v>379</v>
      </c>
      <c r="L123" s="36"/>
      <c r="M123" s="175" t="s">
        <v>17</v>
      </c>
      <c r="N123" s="176" t="s">
        <v>37</v>
      </c>
      <c r="O123" s="177">
        <v>0.81100000000000005</v>
      </c>
      <c r="P123" s="177">
        <f>O123*H123</f>
        <v>6.8724140000000009</v>
      </c>
      <c r="Q123" s="177">
        <v>0</v>
      </c>
      <c r="R123" s="177">
        <f>Q123*H123</f>
        <v>0</v>
      </c>
      <c r="S123" s="177">
        <v>0.58599999999999997</v>
      </c>
      <c r="T123" s="178">
        <f>S123*H123</f>
        <v>4.9657640000000001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79" t="s">
        <v>113</v>
      </c>
      <c r="AT123" s="179" t="s">
        <v>108</v>
      </c>
      <c r="AU123" s="179" t="s">
        <v>76</v>
      </c>
      <c r="AY123" s="17" t="s">
        <v>105</v>
      </c>
      <c r="BE123" s="180">
        <f>IF(N123="základní",J123,0)</f>
        <v>3694.66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7" t="s">
        <v>74</v>
      </c>
      <c r="BK123" s="180">
        <f>ROUND(I123*H123,2)</f>
        <v>3694.66</v>
      </c>
      <c r="BL123" s="17" t="s">
        <v>113</v>
      </c>
      <c r="BM123" s="179" t="s">
        <v>410</v>
      </c>
    </row>
    <row r="124" spans="1:65" s="2" customFormat="1" ht="19.5">
      <c r="A124" s="31"/>
      <c r="B124" s="32"/>
      <c r="C124" s="33"/>
      <c r="D124" s="181" t="s">
        <v>115</v>
      </c>
      <c r="E124" s="33"/>
      <c r="F124" s="182" t="s">
        <v>411</v>
      </c>
      <c r="G124" s="33"/>
      <c r="H124" s="33"/>
      <c r="I124" s="33"/>
      <c r="J124" s="33"/>
      <c r="K124" s="33"/>
      <c r="L124" s="36"/>
      <c r="M124" s="183"/>
      <c r="N124" s="184"/>
      <c r="O124" s="61"/>
      <c r="P124" s="61"/>
      <c r="Q124" s="61"/>
      <c r="R124" s="61"/>
      <c r="S124" s="61"/>
      <c r="T124" s="62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7" t="s">
        <v>115</v>
      </c>
      <c r="AU124" s="17" t="s">
        <v>76</v>
      </c>
    </row>
    <row r="125" spans="1:65" s="2" customFormat="1" ht="11.25">
      <c r="A125" s="31"/>
      <c r="B125" s="32"/>
      <c r="C125" s="33"/>
      <c r="D125" s="207" t="s">
        <v>382</v>
      </c>
      <c r="E125" s="33"/>
      <c r="F125" s="208" t="s">
        <v>412</v>
      </c>
      <c r="G125" s="33"/>
      <c r="H125" s="33"/>
      <c r="I125" s="33"/>
      <c r="J125" s="33"/>
      <c r="K125" s="33"/>
      <c r="L125" s="36"/>
      <c r="M125" s="183"/>
      <c r="N125" s="184"/>
      <c r="O125" s="61"/>
      <c r="P125" s="61"/>
      <c r="Q125" s="61"/>
      <c r="R125" s="61"/>
      <c r="S125" s="61"/>
      <c r="T125" s="62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7" t="s">
        <v>382</v>
      </c>
      <c r="AU125" s="17" t="s">
        <v>76</v>
      </c>
    </row>
    <row r="126" spans="1:65" s="13" customFormat="1" ht="11.25">
      <c r="B126" s="185"/>
      <c r="C126" s="186"/>
      <c r="D126" s="181" t="s">
        <v>117</v>
      </c>
      <c r="E126" s="187" t="s">
        <v>17</v>
      </c>
      <c r="F126" s="188" t="s">
        <v>413</v>
      </c>
      <c r="G126" s="186"/>
      <c r="H126" s="189">
        <v>8.4740000000000002</v>
      </c>
      <c r="I126" s="186"/>
      <c r="J126" s="186"/>
      <c r="K126" s="186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117</v>
      </c>
      <c r="AU126" s="194" t="s">
        <v>76</v>
      </c>
      <c r="AV126" s="13" t="s">
        <v>76</v>
      </c>
      <c r="AW126" s="13" t="s">
        <v>28</v>
      </c>
      <c r="AX126" s="13" t="s">
        <v>74</v>
      </c>
      <c r="AY126" s="194" t="s">
        <v>105</v>
      </c>
    </row>
    <row r="127" spans="1:65" s="2" customFormat="1" ht="16.5" customHeight="1">
      <c r="A127" s="31"/>
      <c r="B127" s="32"/>
      <c r="C127" s="169" t="s">
        <v>147</v>
      </c>
      <c r="D127" s="169" t="s">
        <v>108</v>
      </c>
      <c r="E127" s="170" t="s">
        <v>414</v>
      </c>
      <c r="F127" s="171" t="s">
        <v>415</v>
      </c>
      <c r="G127" s="172" t="s">
        <v>263</v>
      </c>
      <c r="H127" s="173">
        <v>50</v>
      </c>
      <c r="I127" s="174">
        <v>559</v>
      </c>
      <c r="J127" s="174">
        <f>ROUND(I127*H127,2)</f>
        <v>27950</v>
      </c>
      <c r="K127" s="171" t="s">
        <v>379</v>
      </c>
      <c r="L127" s="36"/>
      <c r="M127" s="175" t="s">
        <v>17</v>
      </c>
      <c r="N127" s="176" t="s">
        <v>37</v>
      </c>
      <c r="O127" s="177">
        <v>0.47499999999999998</v>
      </c>
      <c r="P127" s="177">
        <f>O127*H127</f>
        <v>23.75</v>
      </c>
      <c r="Q127" s="177">
        <v>7.8700000000000003E-3</v>
      </c>
      <c r="R127" s="177">
        <f>Q127*H127</f>
        <v>0.39350000000000002</v>
      </c>
      <c r="S127" s="177">
        <v>0</v>
      </c>
      <c r="T127" s="178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9" t="s">
        <v>113</v>
      </c>
      <c r="AT127" s="179" t="s">
        <v>108</v>
      </c>
      <c r="AU127" s="179" t="s">
        <v>76</v>
      </c>
      <c r="AY127" s="17" t="s">
        <v>105</v>
      </c>
      <c r="BE127" s="180">
        <f>IF(N127="základní",J127,0)</f>
        <v>27950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7" t="s">
        <v>74</v>
      </c>
      <c r="BK127" s="180">
        <f>ROUND(I127*H127,2)</f>
        <v>27950</v>
      </c>
      <c r="BL127" s="17" t="s">
        <v>113</v>
      </c>
      <c r="BM127" s="179" t="s">
        <v>416</v>
      </c>
    </row>
    <row r="128" spans="1:65" s="2" customFormat="1" ht="11.25">
      <c r="A128" s="31"/>
      <c r="B128" s="32"/>
      <c r="C128" s="33"/>
      <c r="D128" s="181" t="s">
        <v>115</v>
      </c>
      <c r="E128" s="33"/>
      <c r="F128" s="182" t="s">
        <v>417</v>
      </c>
      <c r="G128" s="33"/>
      <c r="H128" s="33"/>
      <c r="I128" s="33"/>
      <c r="J128" s="33"/>
      <c r="K128" s="33"/>
      <c r="L128" s="36"/>
      <c r="M128" s="183"/>
      <c r="N128" s="184"/>
      <c r="O128" s="61"/>
      <c r="P128" s="61"/>
      <c r="Q128" s="61"/>
      <c r="R128" s="61"/>
      <c r="S128" s="61"/>
      <c r="T128" s="62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7" t="s">
        <v>115</v>
      </c>
      <c r="AU128" s="17" t="s">
        <v>76</v>
      </c>
    </row>
    <row r="129" spans="1:65" s="2" customFormat="1" ht="11.25">
      <c r="A129" s="31"/>
      <c r="B129" s="32"/>
      <c r="C129" s="33"/>
      <c r="D129" s="207" t="s">
        <v>382</v>
      </c>
      <c r="E129" s="33"/>
      <c r="F129" s="208" t="s">
        <v>418</v>
      </c>
      <c r="G129" s="33"/>
      <c r="H129" s="33"/>
      <c r="I129" s="33"/>
      <c r="J129" s="33"/>
      <c r="K129" s="33"/>
      <c r="L129" s="36"/>
      <c r="M129" s="183"/>
      <c r="N129" s="184"/>
      <c r="O129" s="61"/>
      <c r="P129" s="61"/>
      <c r="Q129" s="61"/>
      <c r="R129" s="61"/>
      <c r="S129" s="61"/>
      <c r="T129" s="62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7" t="s">
        <v>382</v>
      </c>
      <c r="AU129" s="17" t="s">
        <v>76</v>
      </c>
    </row>
    <row r="130" spans="1:65" s="13" customFormat="1" ht="11.25">
      <c r="B130" s="185"/>
      <c r="C130" s="186"/>
      <c r="D130" s="181" t="s">
        <v>117</v>
      </c>
      <c r="E130" s="187" t="s">
        <v>17</v>
      </c>
      <c r="F130" s="188" t="s">
        <v>419</v>
      </c>
      <c r="G130" s="186"/>
      <c r="H130" s="189">
        <v>50</v>
      </c>
      <c r="I130" s="186"/>
      <c r="J130" s="186"/>
      <c r="K130" s="186"/>
      <c r="L130" s="190"/>
      <c r="M130" s="191"/>
      <c r="N130" s="192"/>
      <c r="O130" s="192"/>
      <c r="P130" s="192"/>
      <c r="Q130" s="192"/>
      <c r="R130" s="192"/>
      <c r="S130" s="192"/>
      <c r="T130" s="193"/>
      <c r="AT130" s="194" t="s">
        <v>117</v>
      </c>
      <c r="AU130" s="194" t="s">
        <v>76</v>
      </c>
      <c r="AV130" s="13" t="s">
        <v>76</v>
      </c>
      <c r="AW130" s="13" t="s">
        <v>28</v>
      </c>
      <c r="AX130" s="13" t="s">
        <v>74</v>
      </c>
      <c r="AY130" s="194" t="s">
        <v>105</v>
      </c>
    </row>
    <row r="131" spans="1:65" s="2" customFormat="1" ht="16.5" customHeight="1">
      <c r="A131" s="31"/>
      <c r="B131" s="32"/>
      <c r="C131" s="169" t="s">
        <v>138</v>
      </c>
      <c r="D131" s="169" t="s">
        <v>108</v>
      </c>
      <c r="E131" s="170" t="s">
        <v>420</v>
      </c>
      <c r="F131" s="171" t="s">
        <v>421</v>
      </c>
      <c r="G131" s="172" t="s">
        <v>120</v>
      </c>
      <c r="H131" s="173">
        <v>10</v>
      </c>
      <c r="I131" s="174">
        <v>93.9</v>
      </c>
      <c r="J131" s="174">
        <f>ROUND(I131*H131,2)</f>
        <v>939</v>
      </c>
      <c r="K131" s="171" t="s">
        <v>379</v>
      </c>
      <c r="L131" s="36"/>
      <c r="M131" s="175" t="s">
        <v>17</v>
      </c>
      <c r="N131" s="176" t="s">
        <v>37</v>
      </c>
      <c r="O131" s="177">
        <v>0.11600000000000001</v>
      </c>
      <c r="P131" s="177">
        <f>O131*H131</f>
        <v>1.1600000000000001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9" t="s">
        <v>113</v>
      </c>
      <c r="AT131" s="179" t="s">
        <v>108</v>
      </c>
      <c r="AU131" s="179" t="s">
        <v>76</v>
      </c>
      <c r="AY131" s="17" t="s">
        <v>105</v>
      </c>
      <c r="BE131" s="180">
        <f>IF(N131="základní",J131,0)</f>
        <v>939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7" t="s">
        <v>74</v>
      </c>
      <c r="BK131" s="180">
        <f>ROUND(I131*H131,2)</f>
        <v>939</v>
      </c>
      <c r="BL131" s="17" t="s">
        <v>113</v>
      </c>
      <c r="BM131" s="179" t="s">
        <v>422</v>
      </c>
    </row>
    <row r="132" spans="1:65" s="2" customFormat="1" ht="11.25">
      <c r="A132" s="31"/>
      <c r="B132" s="32"/>
      <c r="C132" s="33"/>
      <c r="D132" s="181" t="s">
        <v>115</v>
      </c>
      <c r="E132" s="33"/>
      <c r="F132" s="182" t="s">
        <v>423</v>
      </c>
      <c r="G132" s="33"/>
      <c r="H132" s="33"/>
      <c r="I132" s="33"/>
      <c r="J132" s="33"/>
      <c r="K132" s="33"/>
      <c r="L132" s="36"/>
      <c r="M132" s="183"/>
      <c r="N132" s="184"/>
      <c r="O132" s="61"/>
      <c r="P132" s="61"/>
      <c r="Q132" s="61"/>
      <c r="R132" s="61"/>
      <c r="S132" s="61"/>
      <c r="T132" s="62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7" t="s">
        <v>115</v>
      </c>
      <c r="AU132" s="17" t="s">
        <v>76</v>
      </c>
    </row>
    <row r="133" spans="1:65" s="2" customFormat="1" ht="11.25">
      <c r="A133" s="31"/>
      <c r="B133" s="32"/>
      <c r="C133" s="33"/>
      <c r="D133" s="207" t="s">
        <v>382</v>
      </c>
      <c r="E133" s="33"/>
      <c r="F133" s="208" t="s">
        <v>424</v>
      </c>
      <c r="G133" s="33"/>
      <c r="H133" s="33"/>
      <c r="I133" s="33"/>
      <c r="J133" s="33"/>
      <c r="K133" s="33"/>
      <c r="L133" s="36"/>
      <c r="M133" s="183"/>
      <c r="N133" s="184"/>
      <c r="O133" s="61"/>
      <c r="P133" s="61"/>
      <c r="Q133" s="61"/>
      <c r="R133" s="61"/>
      <c r="S133" s="61"/>
      <c r="T133" s="62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7" t="s">
        <v>382</v>
      </c>
      <c r="AU133" s="17" t="s">
        <v>76</v>
      </c>
    </row>
    <row r="134" spans="1:65" s="13" customFormat="1" ht="11.25">
      <c r="B134" s="185"/>
      <c r="C134" s="186"/>
      <c r="D134" s="181" t="s">
        <v>117</v>
      </c>
      <c r="E134" s="187" t="s">
        <v>17</v>
      </c>
      <c r="F134" s="188" t="s">
        <v>425</v>
      </c>
      <c r="G134" s="186"/>
      <c r="H134" s="189">
        <v>10</v>
      </c>
      <c r="I134" s="186"/>
      <c r="J134" s="186"/>
      <c r="K134" s="186"/>
      <c r="L134" s="190"/>
      <c r="M134" s="191"/>
      <c r="N134" s="192"/>
      <c r="O134" s="192"/>
      <c r="P134" s="192"/>
      <c r="Q134" s="192"/>
      <c r="R134" s="192"/>
      <c r="S134" s="192"/>
      <c r="T134" s="193"/>
      <c r="AT134" s="194" t="s">
        <v>117</v>
      </c>
      <c r="AU134" s="194" t="s">
        <v>76</v>
      </c>
      <c r="AV134" s="13" t="s">
        <v>76</v>
      </c>
      <c r="AW134" s="13" t="s">
        <v>28</v>
      </c>
      <c r="AX134" s="13" t="s">
        <v>74</v>
      </c>
      <c r="AY134" s="194" t="s">
        <v>105</v>
      </c>
    </row>
    <row r="135" spans="1:65" s="2" customFormat="1" ht="16.5" customHeight="1">
      <c r="A135" s="31"/>
      <c r="B135" s="32"/>
      <c r="C135" s="169" t="s">
        <v>156</v>
      </c>
      <c r="D135" s="169" t="s">
        <v>108</v>
      </c>
      <c r="E135" s="170" t="s">
        <v>426</v>
      </c>
      <c r="F135" s="171" t="s">
        <v>427</v>
      </c>
      <c r="G135" s="172" t="s">
        <v>120</v>
      </c>
      <c r="H135" s="173">
        <v>44.28</v>
      </c>
      <c r="I135" s="174">
        <v>974</v>
      </c>
      <c r="J135" s="174">
        <f>ROUND(I135*H135,2)</f>
        <v>43128.72</v>
      </c>
      <c r="K135" s="171" t="s">
        <v>379</v>
      </c>
      <c r="L135" s="36"/>
      <c r="M135" s="175" t="s">
        <v>17</v>
      </c>
      <c r="N135" s="176" t="s">
        <v>37</v>
      </c>
      <c r="O135" s="177">
        <v>3.1480000000000001</v>
      </c>
      <c r="P135" s="177">
        <f>O135*H135</f>
        <v>139.39344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9" t="s">
        <v>113</v>
      </c>
      <c r="AT135" s="179" t="s">
        <v>108</v>
      </c>
      <c r="AU135" s="179" t="s">
        <v>76</v>
      </c>
      <c r="AY135" s="17" t="s">
        <v>105</v>
      </c>
      <c r="BE135" s="180">
        <f>IF(N135="základní",J135,0)</f>
        <v>43128.72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7" t="s">
        <v>74</v>
      </c>
      <c r="BK135" s="180">
        <f>ROUND(I135*H135,2)</f>
        <v>43128.72</v>
      </c>
      <c r="BL135" s="17" t="s">
        <v>113</v>
      </c>
      <c r="BM135" s="179" t="s">
        <v>428</v>
      </c>
    </row>
    <row r="136" spans="1:65" s="2" customFormat="1" ht="11.25">
      <c r="A136" s="31"/>
      <c r="B136" s="32"/>
      <c r="C136" s="33"/>
      <c r="D136" s="181" t="s">
        <v>115</v>
      </c>
      <c r="E136" s="33"/>
      <c r="F136" s="182" t="s">
        <v>429</v>
      </c>
      <c r="G136" s="33"/>
      <c r="H136" s="33"/>
      <c r="I136" s="33"/>
      <c r="J136" s="33"/>
      <c r="K136" s="33"/>
      <c r="L136" s="36"/>
      <c r="M136" s="183"/>
      <c r="N136" s="184"/>
      <c r="O136" s="61"/>
      <c r="P136" s="61"/>
      <c r="Q136" s="61"/>
      <c r="R136" s="61"/>
      <c r="S136" s="61"/>
      <c r="T136" s="62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7" t="s">
        <v>115</v>
      </c>
      <c r="AU136" s="17" t="s">
        <v>76</v>
      </c>
    </row>
    <row r="137" spans="1:65" s="2" customFormat="1" ht="11.25">
      <c r="A137" s="31"/>
      <c r="B137" s="32"/>
      <c r="C137" s="33"/>
      <c r="D137" s="207" t="s">
        <v>382</v>
      </c>
      <c r="E137" s="33"/>
      <c r="F137" s="208" t="s">
        <v>430</v>
      </c>
      <c r="G137" s="33"/>
      <c r="H137" s="33"/>
      <c r="I137" s="33"/>
      <c r="J137" s="33"/>
      <c r="K137" s="33"/>
      <c r="L137" s="36"/>
      <c r="M137" s="183"/>
      <c r="N137" s="184"/>
      <c r="O137" s="61"/>
      <c r="P137" s="61"/>
      <c r="Q137" s="61"/>
      <c r="R137" s="61"/>
      <c r="S137" s="61"/>
      <c r="T137" s="62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7" t="s">
        <v>382</v>
      </c>
      <c r="AU137" s="17" t="s">
        <v>76</v>
      </c>
    </row>
    <row r="138" spans="1:65" s="13" customFormat="1" ht="11.25">
      <c r="B138" s="185"/>
      <c r="C138" s="186"/>
      <c r="D138" s="181" t="s">
        <v>117</v>
      </c>
      <c r="E138" s="187" t="s">
        <v>17</v>
      </c>
      <c r="F138" s="188" t="s">
        <v>431</v>
      </c>
      <c r="G138" s="186"/>
      <c r="H138" s="189">
        <v>44.28</v>
      </c>
      <c r="I138" s="186"/>
      <c r="J138" s="186"/>
      <c r="K138" s="186"/>
      <c r="L138" s="190"/>
      <c r="M138" s="191"/>
      <c r="N138" s="192"/>
      <c r="O138" s="192"/>
      <c r="P138" s="192"/>
      <c r="Q138" s="192"/>
      <c r="R138" s="192"/>
      <c r="S138" s="192"/>
      <c r="T138" s="193"/>
      <c r="AT138" s="194" t="s">
        <v>117</v>
      </c>
      <c r="AU138" s="194" t="s">
        <v>76</v>
      </c>
      <c r="AV138" s="13" t="s">
        <v>76</v>
      </c>
      <c r="AW138" s="13" t="s">
        <v>28</v>
      </c>
      <c r="AX138" s="13" t="s">
        <v>74</v>
      </c>
      <c r="AY138" s="194" t="s">
        <v>105</v>
      </c>
    </row>
    <row r="139" spans="1:65" s="2" customFormat="1" ht="21.75" customHeight="1">
      <c r="A139" s="31"/>
      <c r="B139" s="32"/>
      <c r="C139" s="169" t="s">
        <v>161</v>
      </c>
      <c r="D139" s="169" t="s">
        <v>108</v>
      </c>
      <c r="E139" s="170" t="s">
        <v>432</v>
      </c>
      <c r="F139" s="171" t="s">
        <v>433</v>
      </c>
      <c r="G139" s="172" t="s">
        <v>120</v>
      </c>
      <c r="H139" s="173">
        <v>273.64800000000002</v>
      </c>
      <c r="I139" s="174">
        <v>156</v>
      </c>
      <c r="J139" s="174">
        <f>ROUND(I139*H139,2)</f>
        <v>42689.09</v>
      </c>
      <c r="K139" s="171" t="s">
        <v>379</v>
      </c>
      <c r="L139" s="36"/>
      <c r="M139" s="175" t="s">
        <v>17</v>
      </c>
      <c r="N139" s="176" t="s">
        <v>37</v>
      </c>
      <c r="O139" s="177">
        <v>0.21199999999999999</v>
      </c>
      <c r="P139" s="177">
        <f>O139*H139</f>
        <v>58.013376000000001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9" t="s">
        <v>113</v>
      </c>
      <c r="AT139" s="179" t="s">
        <v>108</v>
      </c>
      <c r="AU139" s="179" t="s">
        <v>76</v>
      </c>
      <c r="AY139" s="17" t="s">
        <v>105</v>
      </c>
      <c r="BE139" s="180">
        <f>IF(N139="základní",J139,0)</f>
        <v>42689.09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7" t="s">
        <v>74</v>
      </c>
      <c r="BK139" s="180">
        <f>ROUND(I139*H139,2)</f>
        <v>42689.09</v>
      </c>
      <c r="BL139" s="17" t="s">
        <v>113</v>
      </c>
      <c r="BM139" s="179" t="s">
        <v>434</v>
      </c>
    </row>
    <row r="140" spans="1:65" s="2" customFormat="1" ht="11.25">
      <c r="A140" s="31"/>
      <c r="B140" s="32"/>
      <c r="C140" s="33"/>
      <c r="D140" s="181" t="s">
        <v>115</v>
      </c>
      <c r="E140" s="33"/>
      <c r="F140" s="182" t="s">
        <v>435</v>
      </c>
      <c r="G140" s="33"/>
      <c r="H140" s="33"/>
      <c r="I140" s="33"/>
      <c r="J140" s="33"/>
      <c r="K140" s="33"/>
      <c r="L140" s="36"/>
      <c r="M140" s="183"/>
      <c r="N140" s="184"/>
      <c r="O140" s="61"/>
      <c r="P140" s="61"/>
      <c r="Q140" s="61"/>
      <c r="R140" s="61"/>
      <c r="S140" s="61"/>
      <c r="T140" s="62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7" t="s">
        <v>115</v>
      </c>
      <c r="AU140" s="17" t="s">
        <v>76</v>
      </c>
    </row>
    <row r="141" spans="1:65" s="2" customFormat="1" ht="11.25">
      <c r="A141" s="31"/>
      <c r="B141" s="32"/>
      <c r="C141" s="33"/>
      <c r="D141" s="207" t="s">
        <v>382</v>
      </c>
      <c r="E141" s="33"/>
      <c r="F141" s="208" t="s">
        <v>436</v>
      </c>
      <c r="G141" s="33"/>
      <c r="H141" s="33"/>
      <c r="I141" s="33"/>
      <c r="J141" s="33"/>
      <c r="K141" s="33"/>
      <c r="L141" s="36"/>
      <c r="M141" s="183"/>
      <c r="N141" s="184"/>
      <c r="O141" s="61"/>
      <c r="P141" s="61"/>
      <c r="Q141" s="61"/>
      <c r="R141" s="61"/>
      <c r="S141" s="61"/>
      <c r="T141" s="62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7" t="s">
        <v>382</v>
      </c>
      <c r="AU141" s="17" t="s">
        <v>76</v>
      </c>
    </row>
    <row r="142" spans="1:65" s="13" customFormat="1" ht="11.25">
      <c r="B142" s="185"/>
      <c r="C142" s="186"/>
      <c r="D142" s="181" t="s">
        <v>117</v>
      </c>
      <c r="E142" s="187" t="s">
        <v>17</v>
      </c>
      <c r="F142" s="188" t="s">
        <v>437</v>
      </c>
      <c r="G142" s="186"/>
      <c r="H142" s="189">
        <v>273.64800000000002</v>
      </c>
      <c r="I142" s="186"/>
      <c r="J142" s="186"/>
      <c r="K142" s="186"/>
      <c r="L142" s="190"/>
      <c r="M142" s="191"/>
      <c r="N142" s="192"/>
      <c r="O142" s="192"/>
      <c r="P142" s="192"/>
      <c r="Q142" s="192"/>
      <c r="R142" s="192"/>
      <c r="S142" s="192"/>
      <c r="T142" s="193"/>
      <c r="AT142" s="194" t="s">
        <v>117</v>
      </c>
      <c r="AU142" s="194" t="s">
        <v>76</v>
      </c>
      <c r="AV142" s="13" t="s">
        <v>76</v>
      </c>
      <c r="AW142" s="13" t="s">
        <v>28</v>
      </c>
      <c r="AX142" s="13" t="s">
        <v>74</v>
      </c>
      <c r="AY142" s="194" t="s">
        <v>105</v>
      </c>
    </row>
    <row r="143" spans="1:65" s="2" customFormat="1" ht="24.2" customHeight="1">
      <c r="A143" s="31"/>
      <c r="B143" s="32"/>
      <c r="C143" s="169" t="s">
        <v>166</v>
      </c>
      <c r="D143" s="169" t="s">
        <v>108</v>
      </c>
      <c r="E143" s="170" t="s">
        <v>438</v>
      </c>
      <c r="F143" s="171" t="s">
        <v>439</v>
      </c>
      <c r="G143" s="172" t="s">
        <v>120</v>
      </c>
      <c r="H143" s="173">
        <v>89.894000000000005</v>
      </c>
      <c r="I143" s="174">
        <v>214</v>
      </c>
      <c r="J143" s="174">
        <f>ROUND(I143*H143,2)</f>
        <v>19237.32</v>
      </c>
      <c r="K143" s="171" t="s">
        <v>379</v>
      </c>
      <c r="L143" s="36"/>
      <c r="M143" s="175" t="s">
        <v>17</v>
      </c>
      <c r="N143" s="176" t="s">
        <v>37</v>
      </c>
      <c r="O143" s="177">
        <v>0.24199999999999999</v>
      </c>
      <c r="P143" s="177">
        <f>O143*H143</f>
        <v>21.754348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79" t="s">
        <v>113</v>
      </c>
      <c r="AT143" s="179" t="s">
        <v>108</v>
      </c>
      <c r="AU143" s="179" t="s">
        <v>76</v>
      </c>
      <c r="AY143" s="17" t="s">
        <v>105</v>
      </c>
      <c r="BE143" s="180">
        <f>IF(N143="základní",J143,0)</f>
        <v>19237.32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7" t="s">
        <v>74</v>
      </c>
      <c r="BK143" s="180">
        <f>ROUND(I143*H143,2)</f>
        <v>19237.32</v>
      </c>
      <c r="BL143" s="17" t="s">
        <v>113</v>
      </c>
      <c r="BM143" s="179" t="s">
        <v>440</v>
      </c>
    </row>
    <row r="144" spans="1:65" s="2" customFormat="1" ht="11.25">
      <c r="A144" s="31"/>
      <c r="B144" s="32"/>
      <c r="C144" s="33"/>
      <c r="D144" s="181" t="s">
        <v>115</v>
      </c>
      <c r="E144" s="33"/>
      <c r="F144" s="182" t="s">
        <v>441</v>
      </c>
      <c r="G144" s="33"/>
      <c r="H144" s="33"/>
      <c r="I144" s="33"/>
      <c r="J144" s="33"/>
      <c r="K144" s="33"/>
      <c r="L144" s="36"/>
      <c r="M144" s="183"/>
      <c r="N144" s="184"/>
      <c r="O144" s="61"/>
      <c r="P144" s="61"/>
      <c r="Q144" s="61"/>
      <c r="R144" s="61"/>
      <c r="S144" s="61"/>
      <c r="T144" s="62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7" t="s">
        <v>115</v>
      </c>
      <c r="AU144" s="17" t="s">
        <v>76</v>
      </c>
    </row>
    <row r="145" spans="1:65" s="2" customFormat="1" ht="11.25">
      <c r="A145" s="31"/>
      <c r="B145" s="32"/>
      <c r="C145" s="33"/>
      <c r="D145" s="207" t="s">
        <v>382</v>
      </c>
      <c r="E145" s="33"/>
      <c r="F145" s="208" t="s">
        <v>442</v>
      </c>
      <c r="G145" s="33"/>
      <c r="H145" s="33"/>
      <c r="I145" s="33"/>
      <c r="J145" s="33"/>
      <c r="K145" s="33"/>
      <c r="L145" s="36"/>
      <c r="M145" s="183"/>
      <c r="N145" s="184"/>
      <c r="O145" s="61"/>
      <c r="P145" s="61"/>
      <c r="Q145" s="61"/>
      <c r="R145" s="61"/>
      <c r="S145" s="61"/>
      <c r="T145" s="62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7" t="s">
        <v>382</v>
      </c>
      <c r="AU145" s="17" t="s">
        <v>76</v>
      </c>
    </row>
    <row r="146" spans="1:65" s="13" customFormat="1" ht="11.25">
      <c r="B146" s="185"/>
      <c r="C146" s="186"/>
      <c r="D146" s="181" t="s">
        <v>117</v>
      </c>
      <c r="E146" s="187" t="s">
        <v>17</v>
      </c>
      <c r="F146" s="188" t="s">
        <v>443</v>
      </c>
      <c r="G146" s="186"/>
      <c r="H146" s="189">
        <v>89.894000000000005</v>
      </c>
      <c r="I146" s="186"/>
      <c r="J146" s="186"/>
      <c r="K146" s="186"/>
      <c r="L146" s="190"/>
      <c r="M146" s="191"/>
      <c r="N146" s="192"/>
      <c r="O146" s="192"/>
      <c r="P146" s="192"/>
      <c r="Q146" s="192"/>
      <c r="R146" s="192"/>
      <c r="S146" s="192"/>
      <c r="T146" s="193"/>
      <c r="AT146" s="194" t="s">
        <v>117</v>
      </c>
      <c r="AU146" s="194" t="s">
        <v>76</v>
      </c>
      <c r="AV146" s="13" t="s">
        <v>76</v>
      </c>
      <c r="AW146" s="13" t="s">
        <v>28</v>
      </c>
      <c r="AX146" s="13" t="s">
        <v>74</v>
      </c>
      <c r="AY146" s="194" t="s">
        <v>105</v>
      </c>
    </row>
    <row r="147" spans="1:65" s="2" customFormat="1" ht="24.2" customHeight="1">
      <c r="A147" s="31"/>
      <c r="B147" s="32"/>
      <c r="C147" s="169" t="s">
        <v>171</v>
      </c>
      <c r="D147" s="169" t="s">
        <v>108</v>
      </c>
      <c r="E147" s="170" t="s">
        <v>444</v>
      </c>
      <c r="F147" s="171" t="s">
        <v>445</v>
      </c>
      <c r="G147" s="172" t="s">
        <v>120</v>
      </c>
      <c r="H147" s="173">
        <v>89.894000000000005</v>
      </c>
      <c r="I147" s="174">
        <v>56.3</v>
      </c>
      <c r="J147" s="174">
        <f>ROUND(I147*H147,2)</f>
        <v>5061.03</v>
      </c>
      <c r="K147" s="171" t="s">
        <v>379</v>
      </c>
      <c r="L147" s="36"/>
      <c r="M147" s="175" t="s">
        <v>17</v>
      </c>
      <c r="N147" s="176" t="s">
        <v>37</v>
      </c>
      <c r="O147" s="177">
        <v>4.2000000000000003E-2</v>
      </c>
      <c r="P147" s="177">
        <f>O147*H147</f>
        <v>3.7755480000000006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9" t="s">
        <v>113</v>
      </c>
      <c r="AT147" s="179" t="s">
        <v>108</v>
      </c>
      <c r="AU147" s="179" t="s">
        <v>76</v>
      </c>
      <c r="AY147" s="17" t="s">
        <v>105</v>
      </c>
      <c r="BE147" s="180">
        <f>IF(N147="základní",J147,0)</f>
        <v>5061.03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7" t="s">
        <v>74</v>
      </c>
      <c r="BK147" s="180">
        <f>ROUND(I147*H147,2)</f>
        <v>5061.03</v>
      </c>
      <c r="BL147" s="17" t="s">
        <v>113</v>
      </c>
      <c r="BM147" s="179" t="s">
        <v>446</v>
      </c>
    </row>
    <row r="148" spans="1:65" s="2" customFormat="1" ht="19.5">
      <c r="A148" s="31"/>
      <c r="B148" s="32"/>
      <c r="C148" s="33"/>
      <c r="D148" s="181" t="s">
        <v>115</v>
      </c>
      <c r="E148" s="33"/>
      <c r="F148" s="182" t="s">
        <v>447</v>
      </c>
      <c r="G148" s="33"/>
      <c r="H148" s="33"/>
      <c r="I148" s="33"/>
      <c r="J148" s="33"/>
      <c r="K148" s="33"/>
      <c r="L148" s="36"/>
      <c r="M148" s="183"/>
      <c r="N148" s="184"/>
      <c r="O148" s="61"/>
      <c r="P148" s="61"/>
      <c r="Q148" s="61"/>
      <c r="R148" s="61"/>
      <c r="S148" s="61"/>
      <c r="T148" s="62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7" t="s">
        <v>115</v>
      </c>
      <c r="AU148" s="17" t="s">
        <v>76</v>
      </c>
    </row>
    <row r="149" spans="1:65" s="2" customFormat="1" ht="11.25">
      <c r="A149" s="31"/>
      <c r="B149" s="32"/>
      <c r="C149" s="33"/>
      <c r="D149" s="207" t="s">
        <v>382</v>
      </c>
      <c r="E149" s="33"/>
      <c r="F149" s="208" t="s">
        <v>448</v>
      </c>
      <c r="G149" s="33"/>
      <c r="H149" s="33"/>
      <c r="I149" s="33"/>
      <c r="J149" s="33"/>
      <c r="K149" s="33"/>
      <c r="L149" s="36"/>
      <c r="M149" s="183"/>
      <c r="N149" s="184"/>
      <c r="O149" s="61"/>
      <c r="P149" s="61"/>
      <c r="Q149" s="61"/>
      <c r="R149" s="61"/>
      <c r="S149" s="61"/>
      <c r="T149" s="62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7" t="s">
        <v>382</v>
      </c>
      <c r="AU149" s="17" t="s">
        <v>76</v>
      </c>
    </row>
    <row r="150" spans="1:65" s="13" customFormat="1" ht="11.25">
      <c r="B150" s="185"/>
      <c r="C150" s="186"/>
      <c r="D150" s="181" t="s">
        <v>117</v>
      </c>
      <c r="E150" s="187" t="s">
        <v>17</v>
      </c>
      <c r="F150" s="188" t="s">
        <v>443</v>
      </c>
      <c r="G150" s="186"/>
      <c r="H150" s="189">
        <v>89.894000000000005</v>
      </c>
      <c r="I150" s="186"/>
      <c r="J150" s="186"/>
      <c r="K150" s="186"/>
      <c r="L150" s="190"/>
      <c r="M150" s="191"/>
      <c r="N150" s="192"/>
      <c r="O150" s="192"/>
      <c r="P150" s="192"/>
      <c r="Q150" s="192"/>
      <c r="R150" s="192"/>
      <c r="S150" s="192"/>
      <c r="T150" s="193"/>
      <c r="AT150" s="194" t="s">
        <v>117</v>
      </c>
      <c r="AU150" s="194" t="s">
        <v>76</v>
      </c>
      <c r="AV150" s="13" t="s">
        <v>76</v>
      </c>
      <c r="AW150" s="13" t="s">
        <v>28</v>
      </c>
      <c r="AX150" s="13" t="s">
        <v>74</v>
      </c>
      <c r="AY150" s="194" t="s">
        <v>105</v>
      </c>
    </row>
    <row r="151" spans="1:65" s="2" customFormat="1" ht="24.2" customHeight="1">
      <c r="A151" s="31"/>
      <c r="B151" s="32"/>
      <c r="C151" s="169" t="s">
        <v>175</v>
      </c>
      <c r="D151" s="169" t="s">
        <v>108</v>
      </c>
      <c r="E151" s="170" t="s">
        <v>449</v>
      </c>
      <c r="F151" s="171" t="s">
        <v>450</v>
      </c>
      <c r="G151" s="172" t="s">
        <v>120</v>
      </c>
      <c r="H151" s="173">
        <v>3</v>
      </c>
      <c r="I151" s="174">
        <v>1080</v>
      </c>
      <c r="J151" s="174">
        <f>ROUND(I151*H151,2)</f>
        <v>3240</v>
      </c>
      <c r="K151" s="171" t="s">
        <v>379</v>
      </c>
      <c r="L151" s="36"/>
      <c r="M151" s="175" t="s">
        <v>17</v>
      </c>
      <c r="N151" s="176" t="s">
        <v>37</v>
      </c>
      <c r="O151" s="177">
        <v>3.4969999999999999</v>
      </c>
      <c r="P151" s="177">
        <f>O151*H151</f>
        <v>10.491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9" t="s">
        <v>113</v>
      </c>
      <c r="AT151" s="179" t="s">
        <v>108</v>
      </c>
      <c r="AU151" s="179" t="s">
        <v>76</v>
      </c>
      <c r="AY151" s="17" t="s">
        <v>105</v>
      </c>
      <c r="BE151" s="180">
        <f>IF(N151="základní",J151,0)</f>
        <v>3240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7" t="s">
        <v>74</v>
      </c>
      <c r="BK151" s="180">
        <f>ROUND(I151*H151,2)</f>
        <v>3240</v>
      </c>
      <c r="BL151" s="17" t="s">
        <v>113</v>
      </c>
      <c r="BM151" s="179" t="s">
        <v>451</v>
      </c>
    </row>
    <row r="152" spans="1:65" s="2" customFormat="1" ht="19.5">
      <c r="A152" s="31"/>
      <c r="B152" s="32"/>
      <c r="C152" s="33"/>
      <c r="D152" s="181" t="s">
        <v>115</v>
      </c>
      <c r="E152" s="33"/>
      <c r="F152" s="182" t="s">
        <v>452</v>
      </c>
      <c r="G152" s="33"/>
      <c r="H152" s="33"/>
      <c r="I152" s="33"/>
      <c r="J152" s="33"/>
      <c r="K152" s="33"/>
      <c r="L152" s="36"/>
      <c r="M152" s="183"/>
      <c r="N152" s="184"/>
      <c r="O152" s="61"/>
      <c r="P152" s="61"/>
      <c r="Q152" s="61"/>
      <c r="R152" s="61"/>
      <c r="S152" s="61"/>
      <c r="T152" s="62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7" t="s">
        <v>115</v>
      </c>
      <c r="AU152" s="17" t="s">
        <v>76</v>
      </c>
    </row>
    <row r="153" spans="1:65" s="2" customFormat="1" ht="11.25">
      <c r="A153" s="31"/>
      <c r="B153" s="32"/>
      <c r="C153" s="33"/>
      <c r="D153" s="207" t="s">
        <v>382</v>
      </c>
      <c r="E153" s="33"/>
      <c r="F153" s="208" t="s">
        <v>453</v>
      </c>
      <c r="G153" s="33"/>
      <c r="H153" s="33"/>
      <c r="I153" s="33"/>
      <c r="J153" s="33"/>
      <c r="K153" s="33"/>
      <c r="L153" s="36"/>
      <c r="M153" s="183"/>
      <c r="N153" s="184"/>
      <c r="O153" s="61"/>
      <c r="P153" s="61"/>
      <c r="Q153" s="61"/>
      <c r="R153" s="61"/>
      <c r="S153" s="61"/>
      <c r="T153" s="62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7" t="s">
        <v>382</v>
      </c>
      <c r="AU153" s="17" t="s">
        <v>76</v>
      </c>
    </row>
    <row r="154" spans="1:65" s="13" customFormat="1" ht="11.25">
      <c r="B154" s="185"/>
      <c r="C154" s="186"/>
      <c r="D154" s="181" t="s">
        <v>117</v>
      </c>
      <c r="E154" s="187" t="s">
        <v>17</v>
      </c>
      <c r="F154" s="188" t="s">
        <v>454</v>
      </c>
      <c r="G154" s="186"/>
      <c r="H154" s="189">
        <v>3</v>
      </c>
      <c r="I154" s="186"/>
      <c r="J154" s="186"/>
      <c r="K154" s="186"/>
      <c r="L154" s="190"/>
      <c r="M154" s="191"/>
      <c r="N154" s="192"/>
      <c r="O154" s="192"/>
      <c r="P154" s="192"/>
      <c r="Q154" s="192"/>
      <c r="R154" s="192"/>
      <c r="S154" s="192"/>
      <c r="T154" s="193"/>
      <c r="AT154" s="194" t="s">
        <v>117</v>
      </c>
      <c r="AU154" s="194" t="s">
        <v>76</v>
      </c>
      <c r="AV154" s="13" t="s">
        <v>76</v>
      </c>
      <c r="AW154" s="13" t="s">
        <v>28</v>
      </c>
      <c r="AX154" s="13" t="s">
        <v>74</v>
      </c>
      <c r="AY154" s="194" t="s">
        <v>105</v>
      </c>
    </row>
    <row r="155" spans="1:65" s="2" customFormat="1" ht="16.5" customHeight="1">
      <c r="A155" s="31"/>
      <c r="B155" s="32"/>
      <c r="C155" s="169" t="s">
        <v>181</v>
      </c>
      <c r="D155" s="169" t="s">
        <v>108</v>
      </c>
      <c r="E155" s="170" t="s">
        <v>455</v>
      </c>
      <c r="F155" s="171" t="s">
        <v>456</v>
      </c>
      <c r="G155" s="172" t="s">
        <v>120</v>
      </c>
      <c r="H155" s="173">
        <v>3.008</v>
      </c>
      <c r="I155" s="174">
        <v>584</v>
      </c>
      <c r="J155" s="174">
        <f>ROUND(I155*H155,2)</f>
        <v>1756.67</v>
      </c>
      <c r="K155" s="171" t="s">
        <v>379</v>
      </c>
      <c r="L155" s="36"/>
      <c r="M155" s="175" t="s">
        <v>17</v>
      </c>
      <c r="N155" s="176" t="s">
        <v>37</v>
      </c>
      <c r="O155" s="177">
        <v>0.97499999999999998</v>
      </c>
      <c r="P155" s="177">
        <f>O155*H155</f>
        <v>2.9327999999999999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9" t="s">
        <v>113</v>
      </c>
      <c r="AT155" s="179" t="s">
        <v>108</v>
      </c>
      <c r="AU155" s="179" t="s">
        <v>76</v>
      </c>
      <c r="AY155" s="17" t="s">
        <v>105</v>
      </c>
      <c r="BE155" s="180">
        <f>IF(N155="základní",J155,0)</f>
        <v>1756.67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7" t="s">
        <v>74</v>
      </c>
      <c r="BK155" s="180">
        <f>ROUND(I155*H155,2)</f>
        <v>1756.67</v>
      </c>
      <c r="BL155" s="17" t="s">
        <v>113</v>
      </c>
      <c r="BM155" s="179" t="s">
        <v>457</v>
      </c>
    </row>
    <row r="156" spans="1:65" s="2" customFormat="1" ht="19.5">
      <c r="A156" s="31"/>
      <c r="B156" s="32"/>
      <c r="C156" s="33"/>
      <c r="D156" s="181" t="s">
        <v>115</v>
      </c>
      <c r="E156" s="33"/>
      <c r="F156" s="182" t="s">
        <v>458</v>
      </c>
      <c r="G156" s="33"/>
      <c r="H156" s="33"/>
      <c r="I156" s="33"/>
      <c r="J156" s="33"/>
      <c r="K156" s="33"/>
      <c r="L156" s="36"/>
      <c r="M156" s="183"/>
      <c r="N156" s="184"/>
      <c r="O156" s="61"/>
      <c r="P156" s="61"/>
      <c r="Q156" s="61"/>
      <c r="R156" s="61"/>
      <c r="S156" s="61"/>
      <c r="T156" s="62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7" t="s">
        <v>115</v>
      </c>
      <c r="AU156" s="17" t="s">
        <v>76</v>
      </c>
    </row>
    <row r="157" spans="1:65" s="2" customFormat="1" ht="11.25">
      <c r="A157" s="31"/>
      <c r="B157" s="32"/>
      <c r="C157" s="33"/>
      <c r="D157" s="207" t="s">
        <v>382</v>
      </c>
      <c r="E157" s="33"/>
      <c r="F157" s="208" t="s">
        <v>459</v>
      </c>
      <c r="G157" s="33"/>
      <c r="H157" s="33"/>
      <c r="I157" s="33"/>
      <c r="J157" s="33"/>
      <c r="K157" s="33"/>
      <c r="L157" s="36"/>
      <c r="M157" s="183"/>
      <c r="N157" s="184"/>
      <c r="O157" s="61"/>
      <c r="P157" s="61"/>
      <c r="Q157" s="61"/>
      <c r="R157" s="61"/>
      <c r="S157" s="61"/>
      <c r="T157" s="62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7" t="s">
        <v>382</v>
      </c>
      <c r="AU157" s="17" t="s">
        <v>76</v>
      </c>
    </row>
    <row r="158" spans="1:65" s="13" customFormat="1" ht="11.25">
      <c r="B158" s="185"/>
      <c r="C158" s="186"/>
      <c r="D158" s="181" t="s">
        <v>117</v>
      </c>
      <c r="E158" s="187" t="s">
        <v>17</v>
      </c>
      <c r="F158" s="188" t="s">
        <v>460</v>
      </c>
      <c r="G158" s="186"/>
      <c r="H158" s="189">
        <v>3.008</v>
      </c>
      <c r="I158" s="186"/>
      <c r="J158" s="186"/>
      <c r="K158" s="186"/>
      <c r="L158" s="190"/>
      <c r="M158" s="191"/>
      <c r="N158" s="192"/>
      <c r="O158" s="192"/>
      <c r="P158" s="192"/>
      <c r="Q158" s="192"/>
      <c r="R158" s="192"/>
      <c r="S158" s="192"/>
      <c r="T158" s="193"/>
      <c r="AT158" s="194" t="s">
        <v>117</v>
      </c>
      <c r="AU158" s="194" t="s">
        <v>76</v>
      </c>
      <c r="AV158" s="13" t="s">
        <v>76</v>
      </c>
      <c r="AW158" s="13" t="s">
        <v>28</v>
      </c>
      <c r="AX158" s="13" t="s">
        <v>74</v>
      </c>
      <c r="AY158" s="194" t="s">
        <v>105</v>
      </c>
    </row>
    <row r="159" spans="1:65" s="2" customFormat="1" ht="24.2" customHeight="1">
      <c r="A159" s="31"/>
      <c r="B159" s="32"/>
      <c r="C159" s="169" t="s">
        <v>8</v>
      </c>
      <c r="D159" s="169" t="s">
        <v>108</v>
      </c>
      <c r="E159" s="170" t="s">
        <v>461</v>
      </c>
      <c r="F159" s="171" t="s">
        <v>462</v>
      </c>
      <c r="G159" s="172" t="s">
        <v>120</v>
      </c>
      <c r="H159" s="173">
        <v>19.489000000000001</v>
      </c>
      <c r="I159" s="174">
        <v>700</v>
      </c>
      <c r="J159" s="174">
        <f>ROUND(I159*H159,2)</f>
        <v>13642.3</v>
      </c>
      <c r="K159" s="171" t="s">
        <v>379</v>
      </c>
      <c r="L159" s="36"/>
      <c r="M159" s="175" t="s">
        <v>17</v>
      </c>
      <c r="N159" s="176" t="s">
        <v>37</v>
      </c>
      <c r="O159" s="177">
        <v>1.284</v>
      </c>
      <c r="P159" s="177">
        <f>O159*H159</f>
        <v>25.023876000000001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9" t="s">
        <v>113</v>
      </c>
      <c r="AT159" s="179" t="s">
        <v>108</v>
      </c>
      <c r="AU159" s="179" t="s">
        <v>76</v>
      </c>
      <c r="AY159" s="17" t="s">
        <v>105</v>
      </c>
      <c r="BE159" s="180">
        <f>IF(N159="základní",J159,0)</f>
        <v>13642.3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7" t="s">
        <v>74</v>
      </c>
      <c r="BK159" s="180">
        <f>ROUND(I159*H159,2)</f>
        <v>13642.3</v>
      </c>
      <c r="BL159" s="17" t="s">
        <v>113</v>
      </c>
      <c r="BM159" s="179" t="s">
        <v>463</v>
      </c>
    </row>
    <row r="160" spans="1:65" s="2" customFormat="1" ht="19.5">
      <c r="A160" s="31"/>
      <c r="B160" s="32"/>
      <c r="C160" s="33"/>
      <c r="D160" s="181" t="s">
        <v>115</v>
      </c>
      <c r="E160" s="33"/>
      <c r="F160" s="182" t="s">
        <v>464</v>
      </c>
      <c r="G160" s="33"/>
      <c r="H160" s="33"/>
      <c r="I160" s="33"/>
      <c r="J160" s="33"/>
      <c r="K160" s="33"/>
      <c r="L160" s="36"/>
      <c r="M160" s="183"/>
      <c r="N160" s="184"/>
      <c r="O160" s="61"/>
      <c r="P160" s="61"/>
      <c r="Q160" s="61"/>
      <c r="R160" s="61"/>
      <c r="S160" s="61"/>
      <c r="T160" s="62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7" t="s">
        <v>115</v>
      </c>
      <c r="AU160" s="17" t="s">
        <v>76</v>
      </c>
    </row>
    <row r="161" spans="1:65" s="2" customFormat="1" ht="11.25">
      <c r="A161" s="31"/>
      <c r="B161" s="32"/>
      <c r="C161" s="33"/>
      <c r="D161" s="207" t="s">
        <v>382</v>
      </c>
      <c r="E161" s="33"/>
      <c r="F161" s="208" t="s">
        <v>465</v>
      </c>
      <c r="G161" s="33"/>
      <c r="H161" s="33"/>
      <c r="I161" s="33"/>
      <c r="J161" s="33"/>
      <c r="K161" s="33"/>
      <c r="L161" s="36"/>
      <c r="M161" s="183"/>
      <c r="N161" s="184"/>
      <c r="O161" s="61"/>
      <c r="P161" s="61"/>
      <c r="Q161" s="61"/>
      <c r="R161" s="61"/>
      <c r="S161" s="61"/>
      <c r="T161" s="62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7" t="s">
        <v>382</v>
      </c>
      <c r="AU161" s="17" t="s">
        <v>76</v>
      </c>
    </row>
    <row r="162" spans="1:65" s="13" customFormat="1" ht="11.25">
      <c r="B162" s="185"/>
      <c r="C162" s="186"/>
      <c r="D162" s="181" t="s">
        <v>117</v>
      </c>
      <c r="E162" s="187" t="s">
        <v>17</v>
      </c>
      <c r="F162" s="188" t="s">
        <v>466</v>
      </c>
      <c r="G162" s="186"/>
      <c r="H162" s="189">
        <v>19.489000000000001</v>
      </c>
      <c r="I162" s="186"/>
      <c r="J162" s="186"/>
      <c r="K162" s="186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117</v>
      </c>
      <c r="AU162" s="194" t="s">
        <v>76</v>
      </c>
      <c r="AV162" s="13" t="s">
        <v>76</v>
      </c>
      <c r="AW162" s="13" t="s">
        <v>28</v>
      </c>
      <c r="AX162" s="13" t="s">
        <v>74</v>
      </c>
      <c r="AY162" s="194" t="s">
        <v>105</v>
      </c>
    </row>
    <row r="163" spans="1:65" s="2" customFormat="1" ht="16.5" customHeight="1">
      <c r="A163" s="31"/>
      <c r="B163" s="32"/>
      <c r="C163" s="169" t="s">
        <v>191</v>
      </c>
      <c r="D163" s="169" t="s">
        <v>108</v>
      </c>
      <c r="E163" s="170" t="s">
        <v>467</v>
      </c>
      <c r="F163" s="171" t="s">
        <v>468</v>
      </c>
      <c r="G163" s="172" t="s">
        <v>120</v>
      </c>
      <c r="H163" s="173">
        <v>23</v>
      </c>
      <c r="I163" s="174">
        <v>263</v>
      </c>
      <c r="J163" s="174">
        <f>ROUND(I163*H163,2)</f>
        <v>6049</v>
      </c>
      <c r="K163" s="171" t="s">
        <v>379</v>
      </c>
      <c r="L163" s="36"/>
      <c r="M163" s="175" t="s">
        <v>17</v>
      </c>
      <c r="N163" s="176" t="s">
        <v>37</v>
      </c>
      <c r="O163" s="177">
        <v>0.85099999999999998</v>
      </c>
      <c r="P163" s="177">
        <f>O163*H163</f>
        <v>19.573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79" t="s">
        <v>113</v>
      </c>
      <c r="AT163" s="179" t="s">
        <v>108</v>
      </c>
      <c r="AU163" s="179" t="s">
        <v>76</v>
      </c>
      <c r="AY163" s="17" t="s">
        <v>105</v>
      </c>
      <c r="BE163" s="180">
        <f>IF(N163="základní",J163,0)</f>
        <v>6049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7" t="s">
        <v>74</v>
      </c>
      <c r="BK163" s="180">
        <f>ROUND(I163*H163,2)</f>
        <v>6049</v>
      </c>
      <c r="BL163" s="17" t="s">
        <v>113</v>
      </c>
      <c r="BM163" s="179" t="s">
        <v>469</v>
      </c>
    </row>
    <row r="164" spans="1:65" s="2" customFormat="1" ht="19.5">
      <c r="A164" s="31"/>
      <c r="B164" s="32"/>
      <c r="C164" s="33"/>
      <c r="D164" s="181" t="s">
        <v>115</v>
      </c>
      <c r="E164" s="33"/>
      <c r="F164" s="182" t="s">
        <v>470</v>
      </c>
      <c r="G164" s="33"/>
      <c r="H164" s="33"/>
      <c r="I164" s="33"/>
      <c r="J164" s="33"/>
      <c r="K164" s="33"/>
      <c r="L164" s="36"/>
      <c r="M164" s="183"/>
      <c r="N164" s="184"/>
      <c r="O164" s="61"/>
      <c r="P164" s="61"/>
      <c r="Q164" s="61"/>
      <c r="R164" s="61"/>
      <c r="S164" s="61"/>
      <c r="T164" s="62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7" t="s">
        <v>115</v>
      </c>
      <c r="AU164" s="17" t="s">
        <v>76</v>
      </c>
    </row>
    <row r="165" spans="1:65" s="2" customFormat="1" ht="11.25">
      <c r="A165" s="31"/>
      <c r="B165" s="32"/>
      <c r="C165" s="33"/>
      <c r="D165" s="207" t="s">
        <v>382</v>
      </c>
      <c r="E165" s="33"/>
      <c r="F165" s="208" t="s">
        <v>471</v>
      </c>
      <c r="G165" s="33"/>
      <c r="H165" s="33"/>
      <c r="I165" s="33"/>
      <c r="J165" s="33"/>
      <c r="K165" s="33"/>
      <c r="L165" s="36"/>
      <c r="M165" s="183"/>
      <c r="N165" s="184"/>
      <c r="O165" s="61"/>
      <c r="P165" s="61"/>
      <c r="Q165" s="61"/>
      <c r="R165" s="61"/>
      <c r="S165" s="61"/>
      <c r="T165" s="62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7" t="s">
        <v>382</v>
      </c>
      <c r="AU165" s="17" t="s">
        <v>76</v>
      </c>
    </row>
    <row r="166" spans="1:65" s="13" customFormat="1" ht="11.25">
      <c r="B166" s="185"/>
      <c r="C166" s="186"/>
      <c r="D166" s="181" t="s">
        <v>117</v>
      </c>
      <c r="E166" s="187" t="s">
        <v>17</v>
      </c>
      <c r="F166" s="188" t="s">
        <v>226</v>
      </c>
      <c r="G166" s="186"/>
      <c r="H166" s="189">
        <v>23</v>
      </c>
      <c r="I166" s="186"/>
      <c r="J166" s="186"/>
      <c r="K166" s="186"/>
      <c r="L166" s="190"/>
      <c r="M166" s="191"/>
      <c r="N166" s="192"/>
      <c r="O166" s="192"/>
      <c r="P166" s="192"/>
      <c r="Q166" s="192"/>
      <c r="R166" s="192"/>
      <c r="S166" s="192"/>
      <c r="T166" s="193"/>
      <c r="AT166" s="194" t="s">
        <v>117</v>
      </c>
      <c r="AU166" s="194" t="s">
        <v>76</v>
      </c>
      <c r="AV166" s="13" t="s">
        <v>76</v>
      </c>
      <c r="AW166" s="13" t="s">
        <v>28</v>
      </c>
      <c r="AX166" s="13" t="s">
        <v>74</v>
      </c>
      <c r="AY166" s="194" t="s">
        <v>105</v>
      </c>
    </row>
    <row r="167" spans="1:65" s="2" customFormat="1" ht="24.2" customHeight="1">
      <c r="A167" s="31"/>
      <c r="B167" s="32"/>
      <c r="C167" s="169" t="s">
        <v>197</v>
      </c>
      <c r="D167" s="169" t="s">
        <v>108</v>
      </c>
      <c r="E167" s="170" t="s">
        <v>472</v>
      </c>
      <c r="F167" s="171" t="s">
        <v>473</v>
      </c>
      <c r="G167" s="172" t="s">
        <v>120</v>
      </c>
      <c r="H167" s="173">
        <v>12</v>
      </c>
      <c r="I167" s="174">
        <v>239</v>
      </c>
      <c r="J167" s="174">
        <f>ROUND(I167*H167,2)</f>
        <v>2868</v>
      </c>
      <c r="K167" s="171" t="s">
        <v>379</v>
      </c>
      <c r="L167" s="36"/>
      <c r="M167" s="175" t="s">
        <v>17</v>
      </c>
      <c r="N167" s="176" t="s">
        <v>37</v>
      </c>
      <c r="O167" s="177">
        <v>0.77200000000000002</v>
      </c>
      <c r="P167" s="177">
        <f>O167*H167</f>
        <v>9.2639999999999993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9" t="s">
        <v>113</v>
      </c>
      <c r="AT167" s="179" t="s">
        <v>108</v>
      </c>
      <c r="AU167" s="179" t="s">
        <v>76</v>
      </c>
      <c r="AY167" s="17" t="s">
        <v>105</v>
      </c>
      <c r="BE167" s="180">
        <f>IF(N167="základní",J167,0)</f>
        <v>2868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7" t="s">
        <v>74</v>
      </c>
      <c r="BK167" s="180">
        <f>ROUND(I167*H167,2)</f>
        <v>2868</v>
      </c>
      <c r="BL167" s="17" t="s">
        <v>113</v>
      </c>
      <c r="BM167" s="179" t="s">
        <v>474</v>
      </c>
    </row>
    <row r="168" spans="1:65" s="2" customFormat="1" ht="19.5">
      <c r="A168" s="31"/>
      <c r="B168" s="32"/>
      <c r="C168" s="33"/>
      <c r="D168" s="181" t="s">
        <v>115</v>
      </c>
      <c r="E168" s="33"/>
      <c r="F168" s="182" t="s">
        <v>475</v>
      </c>
      <c r="G168" s="33"/>
      <c r="H168" s="33"/>
      <c r="I168" s="33"/>
      <c r="J168" s="33"/>
      <c r="K168" s="33"/>
      <c r="L168" s="36"/>
      <c r="M168" s="183"/>
      <c r="N168" s="184"/>
      <c r="O168" s="61"/>
      <c r="P168" s="61"/>
      <c r="Q168" s="61"/>
      <c r="R168" s="61"/>
      <c r="S168" s="61"/>
      <c r="T168" s="62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7" t="s">
        <v>115</v>
      </c>
      <c r="AU168" s="17" t="s">
        <v>76</v>
      </c>
    </row>
    <row r="169" spans="1:65" s="2" customFormat="1" ht="11.25">
      <c r="A169" s="31"/>
      <c r="B169" s="32"/>
      <c r="C169" s="33"/>
      <c r="D169" s="207" t="s">
        <v>382</v>
      </c>
      <c r="E169" s="33"/>
      <c r="F169" s="208" t="s">
        <v>476</v>
      </c>
      <c r="G169" s="33"/>
      <c r="H169" s="33"/>
      <c r="I169" s="33"/>
      <c r="J169" s="33"/>
      <c r="K169" s="33"/>
      <c r="L169" s="36"/>
      <c r="M169" s="183"/>
      <c r="N169" s="184"/>
      <c r="O169" s="61"/>
      <c r="P169" s="61"/>
      <c r="Q169" s="61"/>
      <c r="R169" s="61"/>
      <c r="S169" s="61"/>
      <c r="T169" s="62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7" t="s">
        <v>382</v>
      </c>
      <c r="AU169" s="17" t="s">
        <v>76</v>
      </c>
    </row>
    <row r="170" spans="1:65" s="13" customFormat="1" ht="11.25">
      <c r="B170" s="185"/>
      <c r="C170" s="186"/>
      <c r="D170" s="181" t="s">
        <v>117</v>
      </c>
      <c r="E170" s="187" t="s">
        <v>17</v>
      </c>
      <c r="F170" s="188" t="s">
        <v>171</v>
      </c>
      <c r="G170" s="186"/>
      <c r="H170" s="189">
        <v>12</v>
      </c>
      <c r="I170" s="186"/>
      <c r="J170" s="186"/>
      <c r="K170" s="186"/>
      <c r="L170" s="190"/>
      <c r="M170" s="191"/>
      <c r="N170" s="192"/>
      <c r="O170" s="192"/>
      <c r="P170" s="192"/>
      <c r="Q170" s="192"/>
      <c r="R170" s="192"/>
      <c r="S170" s="192"/>
      <c r="T170" s="193"/>
      <c r="AT170" s="194" t="s">
        <v>117</v>
      </c>
      <c r="AU170" s="194" t="s">
        <v>76</v>
      </c>
      <c r="AV170" s="13" t="s">
        <v>76</v>
      </c>
      <c r="AW170" s="13" t="s">
        <v>28</v>
      </c>
      <c r="AX170" s="13" t="s">
        <v>74</v>
      </c>
      <c r="AY170" s="194" t="s">
        <v>105</v>
      </c>
    </row>
    <row r="171" spans="1:65" s="2" customFormat="1" ht="21.75" customHeight="1">
      <c r="A171" s="31"/>
      <c r="B171" s="32"/>
      <c r="C171" s="169" t="s">
        <v>203</v>
      </c>
      <c r="D171" s="169" t="s">
        <v>108</v>
      </c>
      <c r="E171" s="170" t="s">
        <v>477</v>
      </c>
      <c r="F171" s="171" t="s">
        <v>478</v>
      </c>
      <c r="G171" s="172" t="s">
        <v>120</v>
      </c>
      <c r="H171" s="173">
        <v>284.03899999999999</v>
      </c>
      <c r="I171" s="174">
        <v>344</v>
      </c>
      <c r="J171" s="174">
        <f>ROUND(I171*H171,2)</f>
        <v>97709.42</v>
      </c>
      <c r="K171" s="171" t="s">
        <v>379</v>
      </c>
      <c r="L171" s="36"/>
      <c r="M171" s="175" t="s">
        <v>17</v>
      </c>
      <c r="N171" s="176" t="s">
        <v>37</v>
      </c>
      <c r="O171" s="177">
        <v>8.6999999999999994E-2</v>
      </c>
      <c r="P171" s="177">
        <f>O171*H171</f>
        <v>24.711392999999997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9" t="s">
        <v>113</v>
      </c>
      <c r="AT171" s="179" t="s">
        <v>108</v>
      </c>
      <c r="AU171" s="179" t="s">
        <v>76</v>
      </c>
      <c r="AY171" s="17" t="s">
        <v>105</v>
      </c>
      <c r="BE171" s="180">
        <f>IF(N171="základní",J171,0)</f>
        <v>97709.42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7" t="s">
        <v>74</v>
      </c>
      <c r="BK171" s="180">
        <f>ROUND(I171*H171,2)</f>
        <v>97709.42</v>
      </c>
      <c r="BL171" s="17" t="s">
        <v>113</v>
      </c>
      <c r="BM171" s="179" t="s">
        <v>479</v>
      </c>
    </row>
    <row r="172" spans="1:65" s="2" customFormat="1" ht="19.5">
      <c r="A172" s="31"/>
      <c r="B172" s="32"/>
      <c r="C172" s="33"/>
      <c r="D172" s="181" t="s">
        <v>115</v>
      </c>
      <c r="E172" s="33"/>
      <c r="F172" s="182" t="s">
        <v>480</v>
      </c>
      <c r="G172" s="33"/>
      <c r="H172" s="33"/>
      <c r="I172" s="33"/>
      <c r="J172" s="33"/>
      <c r="K172" s="33"/>
      <c r="L172" s="36"/>
      <c r="M172" s="183"/>
      <c r="N172" s="184"/>
      <c r="O172" s="61"/>
      <c r="P172" s="61"/>
      <c r="Q172" s="61"/>
      <c r="R172" s="61"/>
      <c r="S172" s="61"/>
      <c r="T172" s="62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7" t="s">
        <v>115</v>
      </c>
      <c r="AU172" s="17" t="s">
        <v>76</v>
      </c>
    </row>
    <row r="173" spans="1:65" s="2" customFormat="1" ht="11.25">
      <c r="A173" s="31"/>
      <c r="B173" s="32"/>
      <c r="C173" s="33"/>
      <c r="D173" s="207" t="s">
        <v>382</v>
      </c>
      <c r="E173" s="33"/>
      <c r="F173" s="208" t="s">
        <v>481</v>
      </c>
      <c r="G173" s="33"/>
      <c r="H173" s="33"/>
      <c r="I173" s="33"/>
      <c r="J173" s="33"/>
      <c r="K173" s="33"/>
      <c r="L173" s="36"/>
      <c r="M173" s="183"/>
      <c r="N173" s="184"/>
      <c r="O173" s="61"/>
      <c r="P173" s="61"/>
      <c r="Q173" s="61"/>
      <c r="R173" s="61"/>
      <c r="S173" s="61"/>
      <c r="T173" s="62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7" t="s">
        <v>382</v>
      </c>
      <c r="AU173" s="17" t="s">
        <v>76</v>
      </c>
    </row>
    <row r="174" spans="1:65" s="13" customFormat="1" ht="11.25">
      <c r="B174" s="185"/>
      <c r="C174" s="186"/>
      <c r="D174" s="181" t="s">
        <v>117</v>
      </c>
      <c r="E174" s="187" t="s">
        <v>17</v>
      </c>
      <c r="F174" s="188" t="s">
        <v>482</v>
      </c>
      <c r="G174" s="186"/>
      <c r="H174" s="189">
        <v>284.03899999999999</v>
      </c>
      <c r="I174" s="186"/>
      <c r="J174" s="186"/>
      <c r="K174" s="186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117</v>
      </c>
      <c r="AU174" s="194" t="s">
        <v>76</v>
      </c>
      <c r="AV174" s="13" t="s">
        <v>76</v>
      </c>
      <c r="AW174" s="13" t="s">
        <v>28</v>
      </c>
      <c r="AX174" s="13" t="s">
        <v>74</v>
      </c>
      <c r="AY174" s="194" t="s">
        <v>105</v>
      </c>
    </row>
    <row r="175" spans="1:65" s="2" customFormat="1" ht="24.2" customHeight="1">
      <c r="A175" s="31"/>
      <c r="B175" s="32"/>
      <c r="C175" s="169" t="s">
        <v>208</v>
      </c>
      <c r="D175" s="169" t="s">
        <v>108</v>
      </c>
      <c r="E175" s="170" t="s">
        <v>483</v>
      </c>
      <c r="F175" s="171" t="s">
        <v>484</v>
      </c>
      <c r="G175" s="172" t="s">
        <v>120</v>
      </c>
      <c r="H175" s="173">
        <v>1046.1420000000001</v>
      </c>
      <c r="I175" s="174">
        <v>27</v>
      </c>
      <c r="J175" s="174">
        <f>ROUND(I175*H175,2)</f>
        <v>28245.83</v>
      </c>
      <c r="K175" s="171" t="s">
        <v>379</v>
      </c>
      <c r="L175" s="36"/>
      <c r="M175" s="175" t="s">
        <v>17</v>
      </c>
      <c r="N175" s="176" t="s">
        <v>37</v>
      </c>
      <c r="O175" s="177">
        <v>5.0000000000000001E-3</v>
      </c>
      <c r="P175" s="177">
        <f>O175*H175</f>
        <v>5.2307100000000002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9" t="s">
        <v>113</v>
      </c>
      <c r="AT175" s="179" t="s">
        <v>108</v>
      </c>
      <c r="AU175" s="179" t="s">
        <v>76</v>
      </c>
      <c r="AY175" s="17" t="s">
        <v>105</v>
      </c>
      <c r="BE175" s="180">
        <f>IF(N175="základní",J175,0)</f>
        <v>28245.83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7" t="s">
        <v>74</v>
      </c>
      <c r="BK175" s="180">
        <f>ROUND(I175*H175,2)</f>
        <v>28245.83</v>
      </c>
      <c r="BL175" s="17" t="s">
        <v>113</v>
      </c>
      <c r="BM175" s="179" t="s">
        <v>485</v>
      </c>
    </row>
    <row r="176" spans="1:65" s="2" customFormat="1" ht="19.5">
      <c r="A176" s="31"/>
      <c r="B176" s="32"/>
      <c r="C176" s="33"/>
      <c r="D176" s="181" t="s">
        <v>115</v>
      </c>
      <c r="E176" s="33"/>
      <c r="F176" s="182" t="s">
        <v>486</v>
      </c>
      <c r="G176" s="33"/>
      <c r="H176" s="33"/>
      <c r="I176" s="33"/>
      <c r="J176" s="33"/>
      <c r="K176" s="33"/>
      <c r="L176" s="36"/>
      <c r="M176" s="183"/>
      <c r="N176" s="184"/>
      <c r="O176" s="61"/>
      <c r="P176" s="61"/>
      <c r="Q176" s="61"/>
      <c r="R176" s="61"/>
      <c r="S176" s="61"/>
      <c r="T176" s="62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7" t="s">
        <v>115</v>
      </c>
      <c r="AU176" s="17" t="s">
        <v>76</v>
      </c>
    </row>
    <row r="177" spans="1:65" s="2" customFormat="1" ht="11.25">
      <c r="A177" s="31"/>
      <c r="B177" s="32"/>
      <c r="C177" s="33"/>
      <c r="D177" s="207" t="s">
        <v>382</v>
      </c>
      <c r="E177" s="33"/>
      <c r="F177" s="208" t="s">
        <v>487</v>
      </c>
      <c r="G177" s="33"/>
      <c r="H177" s="33"/>
      <c r="I177" s="33"/>
      <c r="J177" s="33"/>
      <c r="K177" s="33"/>
      <c r="L177" s="36"/>
      <c r="M177" s="183"/>
      <c r="N177" s="184"/>
      <c r="O177" s="61"/>
      <c r="P177" s="61"/>
      <c r="Q177" s="61"/>
      <c r="R177" s="61"/>
      <c r="S177" s="61"/>
      <c r="T177" s="62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7" t="s">
        <v>382</v>
      </c>
      <c r="AU177" s="17" t="s">
        <v>76</v>
      </c>
    </row>
    <row r="178" spans="1:65" s="13" customFormat="1" ht="11.25">
      <c r="B178" s="185"/>
      <c r="C178" s="186"/>
      <c r="D178" s="181" t="s">
        <v>117</v>
      </c>
      <c r="E178" s="187" t="s">
        <v>17</v>
      </c>
      <c r="F178" s="188" t="s">
        <v>488</v>
      </c>
      <c r="G178" s="186"/>
      <c r="H178" s="189">
        <v>1046.1420000000001</v>
      </c>
      <c r="I178" s="186"/>
      <c r="J178" s="186"/>
      <c r="K178" s="186"/>
      <c r="L178" s="190"/>
      <c r="M178" s="191"/>
      <c r="N178" s="192"/>
      <c r="O178" s="192"/>
      <c r="P178" s="192"/>
      <c r="Q178" s="192"/>
      <c r="R178" s="192"/>
      <c r="S178" s="192"/>
      <c r="T178" s="193"/>
      <c r="AT178" s="194" t="s">
        <v>117</v>
      </c>
      <c r="AU178" s="194" t="s">
        <v>76</v>
      </c>
      <c r="AV178" s="13" t="s">
        <v>76</v>
      </c>
      <c r="AW178" s="13" t="s">
        <v>28</v>
      </c>
      <c r="AX178" s="13" t="s">
        <v>74</v>
      </c>
      <c r="AY178" s="194" t="s">
        <v>105</v>
      </c>
    </row>
    <row r="179" spans="1:65" s="2" customFormat="1" ht="16.5" customHeight="1">
      <c r="A179" s="31"/>
      <c r="B179" s="32"/>
      <c r="C179" s="169" t="s">
        <v>202</v>
      </c>
      <c r="D179" s="169" t="s">
        <v>108</v>
      </c>
      <c r="E179" s="170" t="s">
        <v>489</v>
      </c>
      <c r="F179" s="171" t="s">
        <v>490</v>
      </c>
      <c r="G179" s="172" t="s">
        <v>120</v>
      </c>
      <c r="H179" s="173">
        <v>224.64599999999999</v>
      </c>
      <c r="I179" s="174">
        <v>165</v>
      </c>
      <c r="J179" s="174">
        <f>ROUND(I179*H179,2)</f>
        <v>37066.589999999997</v>
      </c>
      <c r="K179" s="171" t="s">
        <v>379</v>
      </c>
      <c r="L179" s="36"/>
      <c r="M179" s="175" t="s">
        <v>17</v>
      </c>
      <c r="N179" s="176" t="s">
        <v>37</v>
      </c>
      <c r="O179" s="177">
        <v>0.19700000000000001</v>
      </c>
      <c r="P179" s="177">
        <f>O179*H179</f>
        <v>44.255262000000002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9" t="s">
        <v>113</v>
      </c>
      <c r="AT179" s="179" t="s">
        <v>108</v>
      </c>
      <c r="AU179" s="179" t="s">
        <v>76</v>
      </c>
      <c r="AY179" s="17" t="s">
        <v>105</v>
      </c>
      <c r="BE179" s="180">
        <f>IF(N179="základní",J179,0)</f>
        <v>37066.589999999997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7" t="s">
        <v>74</v>
      </c>
      <c r="BK179" s="180">
        <f>ROUND(I179*H179,2)</f>
        <v>37066.589999999997</v>
      </c>
      <c r="BL179" s="17" t="s">
        <v>113</v>
      </c>
      <c r="BM179" s="179" t="s">
        <v>491</v>
      </c>
    </row>
    <row r="180" spans="1:65" s="2" customFormat="1" ht="19.5">
      <c r="A180" s="31"/>
      <c r="B180" s="32"/>
      <c r="C180" s="33"/>
      <c r="D180" s="181" t="s">
        <v>115</v>
      </c>
      <c r="E180" s="33"/>
      <c r="F180" s="182" t="s">
        <v>492</v>
      </c>
      <c r="G180" s="33"/>
      <c r="H180" s="33"/>
      <c r="I180" s="33"/>
      <c r="J180" s="33"/>
      <c r="K180" s="33"/>
      <c r="L180" s="36"/>
      <c r="M180" s="183"/>
      <c r="N180" s="184"/>
      <c r="O180" s="61"/>
      <c r="P180" s="61"/>
      <c r="Q180" s="61"/>
      <c r="R180" s="61"/>
      <c r="S180" s="61"/>
      <c r="T180" s="62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7" t="s">
        <v>115</v>
      </c>
      <c r="AU180" s="17" t="s">
        <v>76</v>
      </c>
    </row>
    <row r="181" spans="1:65" s="2" customFormat="1" ht="11.25">
      <c r="A181" s="31"/>
      <c r="B181" s="32"/>
      <c r="C181" s="33"/>
      <c r="D181" s="207" t="s">
        <v>382</v>
      </c>
      <c r="E181" s="33"/>
      <c r="F181" s="208" t="s">
        <v>493</v>
      </c>
      <c r="G181" s="33"/>
      <c r="H181" s="33"/>
      <c r="I181" s="33"/>
      <c r="J181" s="33"/>
      <c r="K181" s="33"/>
      <c r="L181" s="36"/>
      <c r="M181" s="183"/>
      <c r="N181" s="184"/>
      <c r="O181" s="61"/>
      <c r="P181" s="61"/>
      <c r="Q181" s="61"/>
      <c r="R181" s="61"/>
      <c r="S181" s="61"/>
      <c r="T181" s="62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7" t="s">
        <v>382</v>
      </c>
      <c r="AU181" s="17" t="s">
        <v>76</v>
      </c>
    </row>
    <row r="182" spans="1:65" s="13" customFormat="1" ht="11.25">
      <c r="B182" s="185"/>
      <c r="C182" s="186"/>
      <c r="D182" s="181" t="s">
        <v>117</v>
      </c>
      <c r="E182" s="187" t="s">
        <v>17</v>
      </c>
      <c r="F182" s="188" t="s">
        <v>494</v>
      </c>
      <c r="G182" s="186"/>
      <c r="H182" s="189">
        <v>224.64599999999999</v>
      </c>
      <c r="I182" s="186"/>
      <c r="J182" s="186"/>
      <c r="K182" s="186"/>
      <c r="L182" s="190"/>
      <c r="M182" s="191"/>
      <c r="N182" s="192"/>
      <c r="O182" s="192"/>
      <c r="P182" s="192"/>
      <c r="Q182" s="192"/>
      <c r="R182" s="192"/>
      <c r="S182" s="192"/>
      <c r="T182" s="193"/>
      <c r="AT182" s="194" t="s">
        <v>117</v>
      </c>
      <c r="AU182" s="194" t="s">
        <v>76</v>
      </c>
      <c r="AV182" s="13" t="s">
        <v>76</v>
      </c>
      <c r="AW182" s="13" t="s">
        <v>28</v>
      </c>
      <c r="AX182" s="13" t="s">
        <v>74</v>
      </c>
      <c r="AY182" s="194" t="s">
        <v>105</v>
      </c>
    </row>
    <row r="183" spans="1:65" s="2" customFormat="1" ht="16.5" customHeight="1">
      <c r="A183" s="31"/>
      <c r="B183" s="32"/>
      <c r="C183" s="169" t="s">
        <v>7</v>
      </c>
      <c r="D183" s="169" t="s">
        <v>108</v>
      </c>
      <c r="E183" s="170" t="s">
        <v>495</v>
      </c>
      <c r="F183" s="171" t="s">
        <v>496</v>
      </c>
      <c r="G183" s="172" t="s">
        <v>120</v>
      </c>
      <c r="H183" s="173">
        <v>59.383000000000003</v>
      </c>
      <c r="I183" s="174">
        <v>54.3</v>
      </c>
      <c r="J183" s="174">
        <f>ROUND(I183*H183,2)</f>
        <v>3224.5</v>
      </c>
      <c r="K183" s="171" t="s">
        <v>379</v>
      </c>
      <c r="L183" s="36"/>
      <c r="M183" s="175" t="s">
        <v>17</v>
      </c>
      <c r="N183" s="176" t="s">
        <v>37</v>
      </c>
      <c r="O183" s="177">
        <v>7.1999999999999995E-2</v>
      </c>
      <c r="P183" s="177">
        <f>O183*H183</f>
        <v>4.275576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79" t="s">
        <v>113</v>
      </c>
      <c r="AT183" s="179" t="s">
        <v>108</v>
      </c>
      <c r="AU183" s="179" t="s">
        <v>76</v>
      </c>
      <c r="AY183" s="17" t="s">
        <v>105</v>
      </c>
      <c r="BE183" s="180">
        <f>IF(N183="základní",J183,0)</f>
        <v>3224.5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7" t="s">
        <v>74</v>
      </c>
      <c r="BK183" s="180">
        <f>ROUND(I183*H183,2)</f>
        <v>3224.5</v>
      </c>
      <c r="BL183" s="17" t="s">
        <v>113</v>
      </c>
      <c r="BM183" s="179" t="s">
        <v>497</v>
      </c>
    </row>
    <row r="184" spans="1:65" s="2" customFormat="1" ht="19.5">
      <c r="A184" s="31"/>
      <c r="B184" s="32"/>
      <c r="C184" s="33"/>
      <c r="D184" s="181" t="s">
        <v>115</v>
      </c>
      <c r="E184" s="33"/>
      <c r="F184" s="182" t="s">
        <v>498</v>
      </c>
      <c r="G184" s="33"/>
      <c r="H184" s="33"/>
      <c r="I184" s="33"/>
      <c r="J184" s="33"/>
      <c r="K184" s="33"/>
      <c r="L184" s="36"/>
      <c r="M184" s="183"/>
      <c r="N184" s="184"/>
      <c r="O184" s="61"/>
      <c r="P184" s="61"/>
      <c r="Q184" s="61"/>
      <c r="R184" s="61"/>
      <c r="S184" s="61"/>
      <c r="T184" s="62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7" t="s">
        <v>115</v>
      </c>
      <c r="AU184" s="17" t="s">
        <v>76</v>
      </c>
    </row>
    <row r="185" spans="1:65" s="2" customFormat="1" ht="11.25">
      <c r="A185" s="31"/>
      <c r="B185" s="32"/>
      <c r="C185" s="33"/>
      <c r="D185" s="207" t="s">
        <v>382</v>
      </c>
      <c r="E185" s="33"/>
      <c r="F185" s="208" t="s">
        <v>499</v>
      </c>
      <c r="G185" s="33"/>
      <c r="H185" s="33"/>
      <c r="I185" s="33"/>
      <c r="J185" s="33"/>
      <c r="K185" s="33"/>
      <c r="L185" s="36"/>
      <c r="M185" s="183"/>
      <c r="N185" s="184"/>
      <c r="O185" s="61"/>
      <c r="P185" s="61"/>
      <c r="Q185" s="61"/>
      <c r="R185" s="61"/>
      <c r="S185" s="61"/>
      <c r="T185" s="62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7" t="s">
        <v>382</v>
      </c>
      <c r="AU185" s="17" t="s">
        <v>76</v>
      </c>
    </row>
    <row r="186" spans="1:65" s="13" customFormat="1" ht="11.25">
      <c r="B186" s="185"/>
      <c r="C186" s="186"/>
      <c r="D186" s="181" t="s">
        <v>117</v>
      </c>
      <c r="E186" s="187" t="s">
        <v>17</v>
      </c>
      <c r="F186" s="188" t="s">
        <v>500</v>
      </c>
      <c r="G186" s="186"/>
      <c r="H186" s="189">
        <v>59.383000000000003</v>
      </c>
      <c r="I186" s="186"/>
      <c r="J186" s="186"/>
      <c r="K186" s="186"/>
      <c r="L186" s="190"/>
      <c r="M186" s="191"/>
      <c r="N186" s="192"/>
      <c r="O186" s="192"/>
      <c r="P186" s="192"/>
      <c r="Q186" s="192"/>
      <c r="R186" s="192"/>
      <c r="S186" s="192"/>
      <c r="T186" s="193"/>
      <c r="AT186" s="194" t="s">
        <v>117</v>
      </c>
      <c r="AU186" s="194" t="s">
        <v>76</v>
      </c>
      <c r="AV186" s="13" t="s">
        <v>76</v>
      </c>
      <c r="AW186" s="13" t="s">
        <v>28</v>
      </c>
      <c r="AX186" s="13" t="s">
        <v>74</v>
      </c>
      <c r="AY186" s="194" t="s">
        <v>105</v>
      </c>
    </row>
    <row r="187" spans="1:65" s="2" customFormat="1" ht="16.5" customHeight="1">
      <c r="A187" s="31"/>
      <c r="B187" s="32"/>
      <c r="C187" s="169" t="s">
        <v>221</v>
      </c>
      <c r="D187" s="169" t="s">
        <v>108</v>
      </c>
      <c r="E187" s="170" t="s">
        <v>501</v>
      </c>
      <c r="F187" s="171" t="s">
        <v>502</v>
      </c>
      <c r="G187" s="172" t="s">
        <v>378</v>
      </c>
      <c r="H187" s="173">
        <v>759.52</v>
      </c>
      <c r="I187" s="174">
        <v>78.5</v>
      </c>
      <c r="J187" s="174">
        <f>ROUND(I187*H187,2)</f>
        <v>59622.32</v>
      </c>
      <c r="K187" s="171" t="s">
        <v>379</v>
      </c>
      <c r="L187" s="36"/>
      <c r="M187" s="175" t="s">
        <v>17</v>
      </c>
      <c r="N187" s="176" t="s">
        <v>37</v>
      </c>
      <c r="O187" s="177">
        <v>0.14799999999999999</v>
      </c>
      <c r="P187" s="177">
        <f>O187*H187</f>
        <v>112.40895999999999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9" t="s">
        <v>113</v>
      </c>
      <c r="AT187" s="179" t="s">
        <v>108</v>
      </c>
      <c r="AU187" s="179" t="s">
        <v>76</v>
      </c>
      <c r="AY187" s="17" t="s">
        <v>105</v>
      </c>
      <c r="BE187" s="180">
        <f>IF(N187="základní",J187,0)</f>
        <v>59622.32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7" t="s">
        <v>74</v>
      </c>
      <c r="BK187" s="180">
        <f>ROUND(I187*H187,2)</f>
        <v>59622.32</v>
      </c>
      <c r="BL187" s="17" t="s">
        <v>113</v>
      </c>
      <c r="BM187" s="179" t="s">
        <v>503</v>
      </c>
    </row>
    <row r="188" spans="1:65" s="2" customFormat="1" ht="11.25">
      <c r="A188" s="31"/>
      <c r="B188" s="32"/>
      <c r="C188" s="33"/>
      <c r="D188" s="181" t="s">
        <v>115</v>
      </c>
      <c r="E188" s="33"/>
      <c r="F188" s="182" t="s">
        <v>504</v>
      </c>
      <c r="G188" s="33"/>
      <c r="H188" s="33"/>
      <c r="I188" s="33"/>
      <c r="J188" s="33"/>
      <c r="K188" s="33"/>
      <c r="L188" s="36"/>
      <c r="M188" s="183"/>
      <c r="N188" s="184"/>
      <c r="O188" s="61"/>
      <c r="P188" s="61"/>
      <c r="Q188" s="61"/>
      <c r="R188" s="61"/>
      <c r="S188" s="61"/>
      <c r="T188" s="62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7" t="s">
        <v>115</v>
      </c>
      <c r="AU188" s="17" t="s">
        <v>76</v>
      </c>
    </row>
    <row r="189" spans="1:65" s="2" customFormat="1" ht="11.25">
      <c r="A189" s="31"/>
      <c r="B189" s="32"/>
      <c r="C189" s="33"/>
      <c r="D189" s="207" t="s">
        <v>382</v>
      </c>
      <c r="E189" s="33"/>
      <c r="F189" s="208" t="s">
        <v>505</v>
      </c>
      <c r="G189" s="33"/>
      <c r="H189" s="33"/>
      <c r="I189" s="33"/>
      <c r="J189" s="33"/>
      <c r="K189" s="33"/>
      <c r="L189" s="36"/>
      <c r="M189" s="183"/>
      <c r="N189" s="184"/>
      <c r="O189" s="61"/>
      <c r="P189" s="61"/>
      <c r="Q189" s="61"/>
      <c r="R189" s="61"/>
      <c r="S189" s="61"/>
      <c r="T189" s="62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7" t="s">
        <v>382</v>
      </c>
      <c r="AU189" s="17" t="s">
        <v>76</v>
      </c>
    </row>
    <row r="190" spans="1:65" s="13" customFormat="1" ht="11.25">
      <c r="B190" s="185"/>
      <c r="C190" s="186"/>
      <c r="D190" s="181" t="s">
        <v>117</v>
      </c>
      <c r="E190" s="187" t="s">
        <v>17</v>
      </c>
      <c r="F190" s="188" t="s">
        <v>506</v>
      </c>
      <c r="G190" s="186"/>
      <c r="H190" s="189">
        <v>759.52</v>
      </c>
      <c r="I190" s="186"/>
      <c r="J190" s="186"/>
      <c r="K190" s="186"/>
      <c r="L190" s="190"/>
      <c r="M190" s="191"/>
      <c r="N190" s="192"/>
      <c r="O190" s="192"/>
      <c r="P190" s="192"/>
      <c r="Q190" s="192"/>
      <c r="R190" s="192"/>
      <c r="S190" s="192"/>
      <c r="T190" s="193"/>
      <c r="AT190" s="194" t="s">
        <v>117</v>
      </c>
      <c r="AU190" s="194" t="s">
        <v>76</v>
      </c>
      <c r="AV190" s="13" t="s">
        <v>76</v>
      </c>
      <c r="AW190" s="13" t="s">
        <v>28</v>
      </c>
      <c r="AX190" s="13" t="s">
        <v>74</v>
      </c>
      <c r="AY190" s="194" t="s">
        <v>105</v>
      </c>
    </row>
    <row r="191" spans="1:65" s="2" customFormat="1" ht="21.75" customHeight="1">
      <c r="A191" s="31"/>
      <c r="B191" s="32"/>
      <c r="C191" s="169" t="s">
        <v>226</v>
      </c>
      <c r="D191" s="169" t="s">
        <v>108</v>
      </c>
      <c r="E191" s="170" t="s">
        <v>507</v>
      </c>
      <c r="F191" s="171" t="s">
        <v>508</v>
      </c>
      <c r="G191" s="172" t="s">
        <v>120</v>
      </c>
      <c r="H191" s="173">
        <v>237.48500000000001</v>
      </c>
      <c r="I191" s="174">
        <v>180</v>
      </c>
      <c r="J191" s="174">
        <f>ROUND(I191*H191,2)</f>
        <v>42747.3</v>
      </c>
      <c r="K191" s="171" t="s">
        <v>379</v>
      </c>
      <c r="L191" s="36"/>
      <c r="M191" s="175" t="s">
        <v>17</v>
      </c>
      <c r="N191" s="176" t="s">
        <v>37</v>
      </c>
      <c r="O191" s="177">
        <v>0.48799999999999999</v>
      </c>
      <c r="P191" s="177">
        <f>O191*H191</f>
        <v>115.89268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9" t="s">
        <v>113</v>
      </c>
      <c r="AT191" s="179" t="s">
        <v>108</v>
      </c>
      <c r="AU191" s="179" t="s">
        <v>76</v>
      </c>
      <c r="AY191" s="17" t="s">
        <v>105</v>
      </c>
      <c r="BE191" s="180">
        <f>IF(N191="základní",J191,0)</f>
        <v>42747.3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7" t="s">
        <v>74</v>
      </c>
      <c r="BK191" s="180">
        <f>ROUND(I191*H191,2)</f>
        <v>42747.3</v>
      </c>
      <c r="BL191" s="17" t="s">
        <v>113</v>
      </c>
      <c r="BM191" s="179" t="s">
        <v>509</v>
      </c>
    </row>
    <row r="192" spans="1:65" s="2" customFormat="1" ht="19.5">
      <c r="A192" s="31"/>
      <c r="B192" s="32"/>
      <c r="C192" s="33"/>
      <c r="D192" s="181" t="s">
        <v>115</v>
      </c>
      <c r="E192" s="33"/>
      <c r="F192" s="182" t="s">
        <v>510</v>
      </c>
      <c r="G192" s="33"/>
      <c r="H192" s="33"/>
      <c r="I192" s="33"/>
      <c r="J192" s="33"/>
      <c r="K192" s="33"/>
      <c r="L192" s="36"/>
      <c r="M192" s="183"/>
      <c r="N192" s="184"/>
      <c r="O192" s="61"/>
      <c r="P192" s="61"/>
      <c r="Q192" s="61"/>
      <c r="R192" s="61"/>
      <c r="S192" s="61"/>
      <c r="T192" s="6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7" t="s">
        <v>115</v>
      </c>
      <c r="AU192" s="17" t="s">
        <v>76</v>
      </c>
    </row>
    <row r="193" spans="1:65" s="2" customFormat="1" ht="11.25">
      <c r="A193" s="31"/>
      <c r="B193" s="32"/>
      <c r="C193" s="33"/>
      <c r="D193" s="207" t="s">
        <v>382</v>
      </c>
      <c r="E193" s="33"/>
      <c r="F193" s="208" t="s">
        <v>511</v>
      </c>
      <c r="G193" s="33"/>
      <c r="H193" s="33"/>
      <c r="I193" s="33"/>
      <c r="J193" s="33"/>
      <c r="K193" s="33"/>
      <c r="L193" s="36"/>
      <c r="M193" s="183"/>
      <c r="N193" s="184"/>
      <c r="O193" s="61"/>
      <c r="P193" s="61"/>
      <c r="Q193" s="61"/>
      <c r="R193" s="61"/>
      <c r="S193" s="61"/>
      <c r="T193" s="62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7" t="s">
        <v>382</v>
      </c>
      <c r="AU193" s="17" t="s">
        <v>76</v>
      </c>
    </row>
    <row r="194" spans="1:65" s="13" customFormat="1" ht="11.25">
      <c r="B194" s="185"/>
      <c r="C194" s="186"/>
      <c r="D194" s="181" t="s">
        <v>117</v>
      </c>
      <c r="E194" s="187" t="s">
        <v>17</v>
      </c>
      <c r="F194" s="188" t="s">
        <v>512</v>
      </c>
      <c r="G194" s="186"/>
      <c r="H194" s="189">
        <v>237.48500000000001</v>
      </c>
      <c r="I194" s="186"/>
      <c r="J194" s="186"/>
      <c r="K194" s="186"/>
      <c r="L194" s="190"/>
      <c r="M194" s="191"/>
      <c r="N194" s="192"/>
      <c r="O194" s="192"/>
      <c r="P194" s="192"/>
      <c r="Q194" s="192"/>
      <c r="R194" s="192"/>
      <c r="S194" s="192"/>
      <c r="T194" s="193"/>
      <c r="AT194" s="194" t="s">
        <v>117</v>
      </c>
      <c r="AU194" s="194" t="s">
        <v>76</v>
      </c>
      <c r="AV194" s="13" t="s">
        <v>76</v>
      </c>
      <c r="AW194" s="13" t="s">
        <v>28</v>
      </c>
      <c r="AX194" s="13" t="s">
        <v>74</v>
      </c>
      <c r="AY194" s="194" t="s">
        <v>105</v>
      </c>
    </row>
    <row r="195" spans="1:65" s="2" customFormat="1" ht="16.5" customHeight="1">
      <c r="A195" s="31"/>
      <c r="B195" s="32"/>
      <c r="C195" s="195" t="s">
        <v>230</v>
      </c>
      <c r="D195" s="195" t="s">
        <v>134</v>
      </c>
      <c r="E195" s="196" t="s">
        <v>513</v>
      </c>
      <c r="F195" s="197" t="s">
        <v>514</v>
      </c>
      <c r="G195" s="198" t="s">
        <v>137</v>
      </c>
      <c r="H195" s="199">
        <v>672.26099999999997</v>
      </c>
      <c r="I195" s="200">
        <v>563</v>
      </c>
      <c r="J195" s="200">
        <f>ROUND(I195*H195,2)</f>
        <v>378482.94</v>
      </c>
      <c r="K195" s="197" t="s">
        <v>379</v>
      </c>
      <c r="L195" s="201"/>
      <c r="M195" s="202" t="s">
        <v>17</v>
      </c>
      <c r="N195" s="203" t="s">
        <v>37</v>
      </c>
      <c r="O195" s="177">
        <v>0</v>
      </c>
      <c r="P195" s="177">
        <f>O195*H195</f>
        <v>0</v>
      </c>
      <c r="Q195" s="177">
        <v>1</v>
      </c>
      <c r="R195" s="177">
        <f>Q195*H195</f>
        <v>672.26099999999997</v>
      </c>
      <c r="S195" s="177">
        <v>0</v>
      </c>
      <c r="T195" s="178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79" t="s">
        <v>138</v>
      </c>
      <c r="AT195" s="179" t="s">
        <v>134</v>
      </c>
      <c r="AU195" s="179" t="s">
        <v>76</v>
      </c>
      <c r="AY195" s="17" t="s">
        <v>105</v>
      </c>
      <c r="BE195" s="180">
        <f>IF(N195="základní",J195,0)</f>
        <v>378482.94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7" t="s">
        <v>74</v>
      </c>
      <c r="BK195" s="180">
        <f>ROUND(I195*H195,2)</f>
        <v>378482.94</v>
      </c>
      <c r="BL195" s="17" t="s">
        <v>113</v>
      </c>
      <c r="BM195" s="179" t="s">
        <v>515</v>
      </c>
    </row>
    <row r="196" spans="1:65" s="2" customFormat="1" ht="11.25">
      <c r="A196" s="31"/>
      <c r="B196" s="32"/>
      <c r="C196" s="33"/>
      <c r="D196" s="181" t="s">
        <v>115</v>
      </c>
      <c r="E196" s="33"/>
      <c r="F196" s="182" t="s">
        <v>514</v>
      </c>
      <c r="G196" s="33"/>
      <c r="H196" s="33"/>
      <c r="I196" s="33"/>
      <c r="J196" s="33"/>
      <c r="K196" s="33"/>
      <c r="L196" s="36"/>
      <c r="M196" s="183"/>
      <c r="N196" s="184"/>
      <c r="O196" s="61"/>
      <c r="P196" s="61"/>
      <c r="Q196" s="61"/>
      <c r="R196" s="61"/>
      <c r="S196" s="61"/>
      <c r="T196" s="62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7" t="s">
        <v>115</v>
      </c>
      <c r="AU196" s="17" t="s">
        <v>76</v>
      </c>
    </row>
    <row r="197" spans="1:65" s="13" customFormat="1" ht="11.25">
      <c r="B197" s="185"/>
      <c r="C197" s="186"/>
      <c r="D197" s="181" t="s">
        <v>117</v>
      </c>
      <c r="E197" s="187" t="s">
        <v>17</v>
      </c>
      <c r="F197" s="188" t="s">
        <v>516</v>
      </c>
      <c r="G197" s="186"/>
      <c r="H197" s="189">
        <v>672.26099999999997</v>
      </c>
      <c r="I197" s="186"/>
      <c r="J197" s="186"/>
      <c r="K197" s="186"/>
      <c r="L197" s="190"/>
      <c r="M197" s="191"/>
      <c r="N197" s="192"/>
      <c r="O197" s="192"/>
      <c r="P197" s="192"/>
      <c r="Q197" s="192"/>
      <c r="R197" s="192"/>
      <c r="S197" s="192"/>
      <c r="T197" s="193"/>
      <c r="AT197" s="194" t="s">
        <v>117</v>
      </c>
      <c r="AU197" s="194" t="s">
        <v>76</v>
      </c>
      <c r="AV197" s="13" t="s">
        <v>76</v>
      </c>
      <c r="AW197" s="13" t="s">
        <v>28</v>
      </c>
      <c r="AX197" s="13" t="s">
        <v>74</v>
      </c>
      <c r="AY197" s="194" t="s">
        <v>105</v>
      </c>
    </row>
    <row r="198" spans="1:65" s="2" customFormat="1" ht="16.5" customHeight="1">
      <c r="A198" s="31"/>
      <c r="B198" s="32"/>
      <c r="C198" s="169" t="s">
        <v>235</v>
      </c>
      <c r="D198" s="169" t="s">
        <v>108</v>
      </c>
      <c r="E198" s="170" t="s">
        <v>517</v>
      </c>
      <c r="F198" s="171" t="s">
        <v>518</v>
      </c>
      <c r="G198" s="172" t="s">
        <v>120</v>
      </c>
      <c r="H198" s="173">
        <v>64.894000000000005</v>
      </c>
      <c r="I198" s="174">
        <v>268</v>
      </c>
      <c r="J198" s="174">
        <f>ROUND(I198*H198,2)</f>
        <v>17391.59</v>
      </c>
      <c r="K198" s="171" t="s">
        <v>379</v>
      </c>
      <c r="L198" s="36"/>
      <c r="M198" s="175" t="s">
        <v>17</v>
      </c>
      <c r="N198" s="176" t="s">
        <v>37</v>
      </c>
      <c r="O198" s="177">
        <v>0.72499999999999998</v>
      </c>
      <c r="P198" s="177">
        <f>O198*H198</f>
        <v>47.04815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9" t="s">
        <v>113</v>
      </c>
      <c r="AT198" s="179" t="s">
        <v>108</v>
      </c>
      <c r="AU198" s="179" t="s">
        <v>76</v>
      </c>
      <c r="AY198" s="17" t="s">
        <v>105</v>
      </c>
      <c r="BE198" s="180">
        <f>IF(N198="základní",J198,0)</f>
        <v>17391.59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7" t="s">
        <v>74</v>
      </c>
      <c r="BK198" s="180">
        <f>ROUND(I198*H198,2)</f>
        <v>17391.59</v>
      </c>
      <c r="BL198" s="17" t="s">
        <v>113</v>
      </c>
      <c r="BM198" s="179" t="s">
        <v>519</v>
      </c>
    </row>
    <row r="199" spans="1:65" s="2" customFormat="1" ht="11.25">
      <c r="A199" s="31"/>
      <c r="B199" s="32"/>
      <c r="C199" s="33"/>
      <c r="D199" s="181" t="s">
        <v>115</v>
      </c>
      <c r="E199" s="33"/>
      <c r="F199" s="182" t="s">
        <v>520</v>
      </c>
      <c r="G199" s="33"/>
      <c r="H199" s="33"/>
      <c r="I199" s="33"/>
      <c r="J199" s="33"/>
      <c r="K199" s="33"/>
      <c r="L199" s="36"/>
      <c r="M199" s="183"/>
      <c r="N199" s="184"/>
      <c r="O199" s="61"/>
      <c r="P199" s="61"/>
      <c r="Q199" s="61"/>
      <c r="R199" s="61"/>
      <c r="S199" s="61"/>
      <c r="T199" s="62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7" t="s">
        <v>115</v>
      </c>
      <c r="AU199" s="17" t="s">
        <v>76</v>
      </c>
    </row>
    <row r="200" spans="1:65" s="2" customFormat="1" ht="11.25">
      <c r="A200" s="31"/>
      <c r="B200" s="32"/>
      <c r="C200" s="33"/>
      <c r="D200" s="207" t="s">
        <v>382</v>
      </c>
      <c r="E200" s="33"/>
      <c r="F200" s="208" t="s">
        <v>521</v>
      </c>
      <c r="G200" s="33"/>
      <c r="H200" s="33"/>
      <c r="I200" s="33"/>
      <c r="J200" s="33"/>
      <c r="K200" s="33"/>
      <c r="L200" s="36"/>
      <c r="M200" s="183"/>
      <c r="N200" s="184"/>
      <c r="O200" s="61"/>
      <c r="P200" s="61"/>
      <c r="Q200" s="61"/>
      <c r="R200" s="61"/>
      <c r="S200" s="61"/>
      <c r="T200" s="62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7" t="s">
        <v>382</v>
      </c>
      <c r="AU200" s="17" t="s">
        <v>76</v>
      </c>
    </row>
    <row r="201" spans="1:65" s="13" customFormat="1" ht="11.25">
      <c r="B201" s="185"/>
      <c r="C201" s="186"/>
      <c r="D201" s="181" t="s">
        <v>117</v>
      </c>
      <c r="E201" s="187" t="s">
        <v>17</v>
      </c>
      <c r="F201" s="188" t="s">
        <v>522</v>
      </c>
      <c r="G201" s="186"/>
      <c r="H201" s="189">
        <v>64.894000000000005</v>
      </c>
      <c r="I201" s="186"/>
      <c r="J201" s="186"/>
      <c r="K201" s="186"/>
      <c r="L201" s="190"/>
      <c r="M201" s="191"/>
      <c r="N201" s="192"/>
      <c r="O201" s="192"/>
      <c r="P201" s="192"/>
      <c r="Q201" s="192"/>
      <c r="R201" s="192"/>
      <c r="S201" s="192"/>
      <c r="T201" s="193"/>
      <c r="AT201" s="194" t="s">
        <v>117</v>
      </c>
      <c r="AU201" s="194" t="s">
        <v>76</v>
      </c>
      <c r="AV201" s="13" t="s">
        <v>76</v>
      </c>
      <c r="AW201" s="13" t="s">
        <v>28</v>
      </c>
      <c r="AX201" s="13" t="s">
        <v>74</v>
      </c>
      <c r="AY201" s="194" t="s">
        <v>105</v>
      </c>
    </row>
    <row r="202" spans="1:65" s="2" customFormat="1" ht="16.5" customHeight="1">
      <c r="A202" s="31"/>
      <c r="B202" s="32"/>
      <c r="C202" s="169" t="s">
        <v>241</v>
      </c>
      <c r="D202" s="169" t="s">
        <v>108</v>
      </c>
      <c r="E202" s="170" t="s">
        <v>523</v>
      </c>
      <c r="F202" s="171" t="s">
        <v>524</v>
      </c>
      <c r="G202" s="172" t="s">
        <v>378</v>
      </c>
      <c r="H202" s="173">
        <v>163.95</v>
      </c>
      <c r="I202" s="174">
        <v>207</v>
      </c>
      <c r="J202" s="174">
        <f>ROUND(I202*H202,2)</f>
        <v>33937.65</v>
      </c>
      <c r="K202" s="171" t="s">
        <v>379</v>
      </c>
      <c r="L202" s="36"/>
      <c r="M202" s="175" t="s">
        <v>17</v>
      </c>
      <c r="N202" s="176" t="s">
        <v>37</v>
      </c>
      <c r="O202" s="177">
        <v>0.66800000000000004</v>
      </c>
      <c r="P202" s="177">
        <f>O202*H202</f>
        <v>109.51859999999999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9" t="s">
        <v>113</v>
      </c>
      <c r="AT202" s="179" t="s">
        <v>108</v>
      </c>
      <c r="AU202" s="179" t="s">
        <v>76</v>
      </c>
      <c r="AY202" s="17" t="s">
        <v>105</v>
      </c>
      <c r="BE202" s="180">
        <f>IF(N202="základní",J202,0)</f>
        <v>33937.65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7" t="s">
        <v>74</v>
      </c>
      <c r="BK202" s="180">
        <f>ROUND(I202*H202,2)</f>
        <v>33937.65</v>
      </c>
      <c r="BL202" s="17" t="s">
        <v>113</v>
      </c>
      <c r="BM202" s="179" t="s">
        <v>525</v>
      </c>
    </row>
    <row r="203" spans="1:65" s="2" customFormat="1" ht="11.25">
      <c r="A203" s="31"/>
      <c r="B203" s="32"/>
      <c r="C203" s="33"/>
      <c r="D203" s="181" t="s">
        <v>115</v>
      </c>
      <c r="E203" s="33"/>
      <c r="F203" s="182" t="s">
        <v>526</v>
      </c>
      <c r="G203" s="33"/>
      <c r="H203" s="33"/>
      <c r="I203" s="33"/>
      <c r="J203" s="33"/>
      <c r="K203" s="33"/>
      <c r="L203" s="36"/>
      <c r="M203" s="183"/>
      <c r="N203" s="184"/>
      <c r="O203" s="61"/>
      <c r="P203" s="61"/>
      <c r="Q203" s="61"/>
      <c r="R203" s="61"/>
      <c r="S203" s="61"/>
      <c r="T203" s="62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7" t="s">
        <v>115</v>
      </c>
      <c r="AU203" s="17" t="s">
        <v>76</v>
      </c>
    </row>
    <row r="204" spans="1:65" s="2" customFormat="1" ht="11.25">
      <c r="A204" s="31"/>
      <c r="B204" s="32"/>
      <c r="C204" s="33"/>
      <c r="D204" s="207" t="s">
        <v>382</v>
      </c>
      <c r="E204" s="33"/>
      <c r="F204" s="208" t="s">
        <v>527</v>
      </c>
      <c r="G204" s="33"/>
      <c r="H204" s="33"/>
      <c r="I204" s="33"/>
      <c r="J204" s="33"/>
      <c r="K204" s="33"/>
      <c r="L204" s="36"/>
      <c r="M204" s="183"/>
      <c r="N204" s="184"/>
      <c r="O204" s="61"/>
      <c r="P204" s="61"/>
      <c r="Q204" s="61"/>
      <c r="R204" s="61"/>
      <c r="S204" s="61"/>
      <c r="T204" s="62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7" t="s">
        <v>382</v>
      </c>
      <c r="AU204" s="17" t="s">
        <v>76</v>
      </c>
    </row>
    <row r="205" spans="1:65" s="13" customFormat="1" ht="11.25">
      <c r="B205" s="185"/>
      <c r="C205" s="186"/>
      <c r="D205" s="181" t="s">
        <v>117</v>
      </c>
      <c r="E205" s="187" t="s">
        <v>17</v>
      </c>
      <c r="F205" s="188" t="s">
        <v>528</v>
      </c>
      <c r="G205" s="186"/>
      <c r="H205" s="189">
        <v>163.95</v>
      </c>
      <c r="I205" s="186"/>
      <c r="J205" s="186"/>
      <c r="K205" s="186"/>
      <c r="L205" s="190"/>
      <c r="M205" s="191"/>
      <c r="N205" s="192"/>
      <c r="O205" s="192"/>
      <c r="P205" s="192"/>
      <c r="Q205" s="192"/>
      <c r="R205" s="192"/>
      <c r="S205" s="192"/>
      <c r="T205" s="193"/>
      <c r="AT205" s="194" t="s">
        <v>117</v>
      </c>
      <c r="AU205" s="194" t="s">
        <v>76</v>
      </c>
      <c r="AV205" s="13" t="s">
        <v>76</v>
      </c>
      <c r="AW205" s="13" t="s">
        <v>28</v>
      </c>
      <c r="AX205" s="13" t="s">
        <v>74</v>
      </c>
      <c r="AY205" s="194" t="s">
        <v>105</v>
      </c>
    </row>
    <row r="206" spans="1:65" s="2" customFormat="1" ht="16.5" customHeight="1">
      <c r="A206" s="31"/>
      <c r="B206" s="32"/>
      <c r="C206" s="169" t="s">
        <v>247</v>
      </c>
      <c r="D206" s="169" t="s">
        <v>108</v>
      </c>
      <c r="E206" s="170" t="s">
        <v>529</v>
      </c>
      <c r="F206" s="171" t="s">
        <v>530</v>
      </c>
      <c r="G206" s="172" t="s">
        <v>378</v>
      </c>
      <c r="H206" s="173">
        <v>317.36</v>
      </c>
      <c r="I206" s="174">
        <v>17.8</v>
      </c>
      <c r="J206" s="174">
        <f>ROUND(I206*H206,2)</f>
        <v>5649.01</v>
      </c>
      <c r="K206" s="171" t="s">
        <v>379</v>
      </c>
      <c r="L206" s="36"/>
      <c r="M206" s="175" t="s">
        <v>17</v>
      </c>
      <c r="N206" s="176" t="s">
        <v>37</v>
      </c>
      <c r="O206" s="177">
        <v>1.7999999999999999E-2</v>
      </c>
      <c r="P206" s="177">
        <f>O206*H206</f>
        <v>5.7124800000000002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79" t="s">
        <v>113</v>
      </c>
      <c r="AT206" s="179" t="s">
        <v>108</v>
      </c>
      <c r="AU206" s="179" t="s">
        <v>76</v>
      </c>
      <c r="AY206" s="17" t="s">
        <v>105</v>
      </c>
      <c r="BE206" s="180">
        <f>IF(N206="základní",J206,0)</f>
        <v>5649.01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7" t="s">
        <v>74</v>
      </c>
      <c r="BK206" s="180">
        <f>ROUND(I206*H206,2)</f>
        <v>5649.01</v>
      </c>
      <c r="BL206" s="17" t="s">
        <v>113</v>
      </c>
      <c r="BM206" s="179" t="s">
        <v>531</v>
      </c>
    </row>
    <row r="207" spans="1:65" s="2" customFormat="1" ht="11.25">
      <c r="A207" s="31"/>
      <c r="B207" s="32"/>
      <c r="C207" s="33"/>
      <c r="D207" s="181" t="s">
        <v>115</v>
      </c>
      <c r="E207" s="33"/>
      <c r="F207" s="182" t="s">
        <v>532</v>
      </c>
      <c r="G207" s="33"/>
      <c r="H207" s="33"/>
      <c r="I207" s="33"/>
      <c r="J207" s="33"/>
      <c r="K207" s="33"/>
      <c r="L207" s="36"/>
      <c r="M207" s="183"/>
      <c r="N207" s="184"/>
      <c r="O207" s="61"/>
      <c r="P207" s="61"/>
      <c r="Q207" s="61"/>
      <c r="R207" s="61"/>
      <c r="S207" s="61"/>
      <c r="T207" s="62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7" t="s">
        <v>115</v>
      </c>
      <c r="AU207" s="17" t="s">
        <v>76</v>
      </c>
    </row>
    <row r="208" spans="1:65" s="2" customFormat="1" ht="11.25">
      <c r="A208" s="31"/>
      <c r="B208" s="32"/>
      <c r="C208" s="33"/>
      <c r="D208" s="207" t="s">
        <v>382</v>
      </c>
      <c r="E208" s="33"/>
      <c r="F208" s="208" t="s">
        <v>533</v>
      </c>
      <c r="G208" s="33"/>
      <c r="H208" s="33"/>
      <c r="I208" s="33"/>
      <c r="J208" s="33"/>
      <c r="K208" s="33"/>
      <c r="L208" s="36"/>
      <c r="M208" s="183"/>
      <c r="N208" s="184"/>
      <c r="O208" s="61"/>
      <c r="P208" s="61"/>
      <c r="Q208" s="61"/>
      <c r="R208" s="61"/>
      <c r="S208" s="61"/>
      <c r="T208" s="62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7" t="s">
        <v>382</v>
      </c>
      <c r="AU208" s="17" t="s">
        <v>76</v>
      </c>
    </row>
    <row r="209" spans="1:65" s="13" customFormat="1" ht="11.25">
      <c r="B209" s="185"/>
      <c r="C209" s="186"/>
      <c r="D209" s="181" t="s">
        <v>117</v>
      </c>
      <c r="E209" s="187" t="s">
        <v>17</v>
      </c>
      <c r="F209" s="188" t="s">
        <v>534</v>
      </c>
      <c r="G209" s="186"/>
      <c r="H209" s="189">
        <v>317.36</v>
      </c>
      <c r="I209" s="186"/>
      <c r="J209" s="186"/>
      <c r="K209" s="186"/>
      <c r="L209" s="190"/>
      <c r="M209" s="191"/>
      <c r="N209" s="192"/>
      <c r="O209" s="192"/>
      <c r="P209" s="192"/>
      <c r="Q209" s="192"/>
      <c r="R209" s="192"/>
      <c r="S209" s="192"/>
      <c r="T209" s="193"/>
      <c r="AT209" s="194" t="s">
        <v>117</v>
      </c>
      <c r="AU209" s="194" t="s">
        <v>76</v>
      </c>
      <c r="AV209" s="13" t="s">
        <v>76</v>
      </c>
      <c r="AW209" s="13" t="s">
        <v>28</v>
      </c>
      <c r="AX209" s="13" t="s">
        <v>74</v>
      </c>
      <c r="AY209" s="194" t="s">
        <v>105</v>
      </c>
    </row>
    <row r="210" spans="1:65" s="2" customFormat="1" ht="16.5" customHeight="1">
      <c r="A210" s="31"/>
      <c r="B210" s="32"/>
      <c r="C210" s="195" t="s">
        <v>253</v>
      </c>
      <c r="D210" s="195" t="s">
        <v>134</v>
      </c>
      <c r="E210" s="196" t="s">
        <v>535</v>
      </c>
      <c r="F210" s="197" t="s">
        <v>536</v>
      </c>
      <c r="G210" s="198" t="s">
        <v>537</v>
      </c>
      <c r="H210" s="199">
        <v>7.9340000000000002</v>
      </c>
      <c r="I210" s="200">
        <v>124</v>
      </c>
      <c r="J210" s="200">
        <f>ROUND(I210*H210,2)</f>
        <v>983.82</v>
      </c>
      <c r="K210" s="197" t="s">
        <v>379</v>
      </c>
      <c r="L210" s="201"/>
      <c r="M210" s="202" t="s">
        <v>17</v>
      </c>
      <c r="N210" s="203" t="s">
        <v>37</v>
      </c>
      <c r="O210" s="177">
        <v>0</v>
      </c>
      <c r="P210" s="177">
        <f>O210*H210</f>
        <v>0</v>
      </c>
      <c r="Q210" s="177">
        <v>1E-3</v>
      </c>
      <c r="R210" s="177">
        <f>Q210*H210</f>
        <v>7.9340000000000001E-3</v>
      </c>
      <c r="S210" s="177">
        <v>0</v>
      </c>
      <c r="T210" s="178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79" t="s">
        <v>138</v>
      </c>
      <c r="AT210" s="179" t="s">
        <v>134</v>
      </c>
      <c r="AU210" s="179" t="s">
        <v>76</v>
      </c>
      <c r="AY210" s="17" t="s">
        <v>105</v>
      </c>
      <c r="BE210" s="180">
        <f>IF(N210="základní",J210,0)</f>
        <v>983.82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7" t="s">
        <v>74</v>
      </c>
      <c r="BK210" s="180">
        <f>ROUND(I210*H210,2)</f>
        <v>983.82</v>
      </c>
      <c r="BL210" s="17" t="s">
        <v>113</v>
      </c>
      <c r="BM210" s="179" t="s">
        <v>538</v>
      </c>
    </row>
    <row r="211" spans="1:65" s="2" customFormat="1" ht="11.25">
      <c r="A211" s="31"/>
      <c r="B211" s="32"/>
      <c r="C211" s="33"/>
      <c r="D211" s="181" t="s">
        <v>115</v>
      </c>
      <c r="E211" s="33"/>
      <c r="F211" s="182" t="s">
        <v>536</v>
      </c>
      <c r="G211" s="33"/>
      <c r="H211" s="33"/>
      <c r="I211" s="33"/>
      <c r="J211" s="33"/>
      <c r="K211" s="33"/>
      <c r="L211" s="36"/>
      <c r="M211" s="183"/>
      <c r="N211" s="184"/>
      <c r="O211" s="61"/>
      <c r="P211" s="61"/>
      <c r="Q211" s="61"/>
      <c r="R211" s="61"/>
      <c r="S211" s="61"/>
      <c r="T211" s="62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7" t="s">
        <v>115</v>
      </c>
      <c r="AU211" s="17" t="s">
        <v>76</v>
      </c>
    </row>
    <row r="212" spans="1:65" s="13" customFormat="1" ht="11.25">
      <c r="B212" s="185"/>
      <c r="C212" s="186"/>
      <c r="D212" s="181" t="s">
        <v>117</v>
      </c>
      <c r="E212" s="187" t="s">
        <v>17</v>
      </c>
      <c r="F212" s="188" t="s">
        <v>539</v>
      </c>
      <c r="G212" s="186"/>
      <c r="H212" s="189">
        <v>7.9340000000000002</v>
      </c>
      <c r="I212" s="186"/>
      <c r="J212" s="186"/>
      <c r="K212" s="186"/>
      <c r="L212" s="190"/>
      <c r="M212" s="191"/>
      <c r="N212" s="192"/>
      <c r="O212" s="192"/>
      <c r="P212" s="192"/>
      <c r="Q212" s="192"/>
      <c r="R212" s="192"/>
      <c r="S212" s="192"/>
      <c r="T212" s="193"/>
      <c r="AT212" s="194" t="s">
        <v>117</v>
      </c>
      <c r="AU212" s="194" t="s">
        <v>76</v>
      </c>
      <c r="AV212" s="13" t="s">
        <v>76</v>
      </c>
      <c r="AW212" s="13" t="s">
        <v>28</v>
      </c>
      <c r="AX212" s="13" t="s">
        <v>74</v>
      </c>
      <c r="AY212" s="194" t="s">
        <v>105</v>
      </c>
    </row>
    <row r="213" spans="1:65" s="2" customFormat="1" ht="16.5" customHeight="1">
      <c r="A213" s="31"/>
      <c r="B213" s="32"/>
      <c r="C213" s="169" t="s">
        <v>260</v>
      </c>
      <c r="D213" s="169" t="s">
        <v>108</v>
      </c>
      <c r="E213" s="170" t="s">
        <v>540</v>
      </c>
      <c r="F213" s="171" t="s">
        <v>541</v>
      </c>
      <c r="G213" s="172" t="s">
        <v>378</v>
      </c>
      <c r="H213" s="173">
        <v>136.61500000000001</v>
      </c>
      <c r="I213" s="174">
        <v>25.8</v>
      </c>
      <c r="J213" s="174">
        <f>ROUND(I213*H213,2)</f>
        <v>3524.67</v>
      </c>
      <c r="K213" s="171" t="s">
        <v>379</v>
      </c>
      <c r="L213" s="36"/>
      <c r="M213" s="175" t="s">
        <v>17</v>
      </c>
      <c r="N213" s="176" t="s">
        <v>37</v>
      </c>
      <c r="O213" s="177">
        <v>2.5000000000000001E-2</v>
      </c>
      <c r="P213" s="177">
        <f>O213*H213</f>
        <v>3.4153750000000005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9" t="s">
        <v>113</v>
      </c>
      <c r="AT213" s="179" t="s">
        <v>108</v>
      </c>
      <c r="AU213" s="179" t="s">
        <v>76</v>
      </c>
      <c r="AY213" s="17" t="s">
        <v>105</v>
      </c>
      <c r="BE213" s="180">
        <f>IF(N213="základní",J213,0)</f>
        <v>3524.67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7" t="s">
        <v>74</v>
      </c>
      <c r="BK213" s="180">
        <f>ROUND(I213*H213,2)</f>
        <v>3524.67</v>
      </c>
      <c r="BL213" s="17" t="s">
        <v>113</v>
      </c>
      <c r="BM213" s="179" t="s">
        <v>542</v>
      </c>
    </row>
    <row r="214" spans="1:65" s="2" customFormat="1" ht="11.25">
      <c r="A214" s="31"/>
      <c r="B214" s="32"/>
      <c r="C214" s="33"/>
      <c r="D214" s="181" t="s">
        <v>115</v>
      </c>
      <c r="E214" s="33"/>
      <c r="F214" s="182" t="s">
        <v>543</v>
      </c>
      <c r="G214" s="33"/>
      <c r="H214" s="33"/>
      <c r="I214" s="33"/>
      <c r="J214" s="33"/>
      <c r="K214" s="33"/>
      <c r="L214" s="36"/>
      <c r="M214" s="183"/>
      <c r="N214" s="184"/>
      <c r="O214" s="61"/>
      <c r="P214" s="61"/>
      <c r="Q214" s="61"/>
      <c r="R214" s="61"/>
      <c r="S214" s="61"/>
      <c r="T214" s="62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7" t="s">
        <v>115</v>
      </c>
      <c r="AU214" s="17" t="s">
        <v>76</v>
      </c>
    </row>
    <row r="215" spans="1:65" s="2" customFormat="1" ht="11.25">
      <c r="A215" s="31"/>
      <c r="B215" s="32"/>
      <c r="C215" s="33"/>
      <c r="D215" s="207" t="s">
        <v>382</v>
      </c>
      <c r="E215" s="33"/>
      <c r="F215" s="208" t="s">
        <v>544</v>
      </c>
      <c r="G215" s="33"/>
      <c r="H215" s="33"/>
      <c r="I215" s="33"/>
      <c r="J215" s="33"/>
      <c r="K215" s="33"/>
      <c r="L215" s="36"/>
      <c r="M215" s="183"/>
      <c r="N215" s="184"/>
      <c r="O215" s="61"/>
      <c r="P215" s="61"/>
      <c r="Q215" s="61"/>
      <c r="R215" s="61"/>
      <c r="S215" s="61"/>
      <c r="T215" s="62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7" t="s">
        <v>382</v>
      </c>
      <c r="AU215" s="17" t="s">
        <v>76</v>
      </c>
    </row>
    <row r="216" spans="1:65" s="13" customFormat="1" ht="11.25">
      <c r="B216" s="185"/>
      <c r="C216" s="186"/>
      <c r="D216" s="181" t="s">
        <v>117</v>
      </c>
      <c r="E216" s="187" t="s">
        <v>17</v>
      </c>
      <c r="F216" s="188" t="s">
        <v>545</v>
      </c>
      <c r="G216" s="186"/>
      <c r="H216" s="189">
        <v>136.61500000000001</v>
      </c>
      <c r="I216" s="186"/>
      <c r="J216" s="186"/>
      <c r="K216" s="186"/>
      <c r="L216" s="190"/>
      <c r="M216" s="191"/>
      <c r="N216" s="192"/>
      <c r="O216" s="192"/>
      <c r="P216" s="192"/>
      <c r="Q216" s="192"/>
      <c r="R216" s="192"/>
      <c r="S216" s="192"/>
      <c r="T216" s="193"/>
      <c r="AT216" s="194" t="s">
        <v>117</v>
      </c>
      <c r="AU216" s="194" t="s">
        <v>76</v>
      </c>
      <c r="AV216" s="13" t="s">
        <v>76</v>
      </c>
      <c r="AW216" s="13" t="s">
        <v>28</v>
      </c>
      <c r="AX216" s="13" t="s">
        <v>74</v>
      </c>
      <c r="AY216" s="194" t="s">
        <v>105</v>
      </c>
    </row>
    <row r="217" spans="1:65" s="2" customFormat="1" ht="16.5" customHeight="1">
      <c r="A217" s="31"/>
      <c r="B217" s="32"/>
      <c r="C217" s="169" t="s">
        <v>267</v>
      </c>
      <c r="D217" s="169" t="s">
        <v>108</v>
      </c>
      <c r="E217" s="170" t="s">
        <v>546</v>
      </c>
      <c r="F217" s="171" t="s">
        <v>547</v>
      </c>
      <c r="G217" s="172" t="s">
        <v>378</v>
      </c>
      <c r="H217" s="173">
        <v>217.54</v>
      </c>
      <c r="I217" s="174">
        <v>83.6</v>
      </c>
      <c r="J217" s="174">
        <f>ROUND(I217*H217,2)</f>
        <v>18186.34</v>
      </c>
      <c r="K217" s="171" t="s">
        <v>379</v>
      </c>
      <c r="L217" s="36"/>
      <c r="M217" s="175" t="s">
        <v>17</v>
      </c>
      <c r="N217" s="176" t="s">
        <v>37</v>
      </c>
      <c r="O217" s="177">
        <v>0.08</v>
      </c>
      <c r="P217" s="177">
        <f>O217*H217</f>
        <v>17.403199999999998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9" t="s">
        <v>113</v>
      </c>
      <c r="AT217" s="179" t="s">
        <v>108</v>
      </c>
      <c r="AU217" s="179" t="s">
        <v>76</v>
      </c>
      <c r="AY217" s="17" t="s">
        <v>105</v>
      </c>
      <c r="BE217" s="180">
        <f>IF(N217="základní",J217,0)</f>
        <v>18186.34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7" t="s">
        <v>74</v>
      </c>
      <c r="BK217" s="180">
        <f>ROUND(I217*H217,2)</f>
        <v>18186.34</v>
      </c>
      <c r="BL217" s="17" t="s">
        <v>113</v>
      </c>
      <c r="BM217" s="179" t="s">
        <v>548</v>
      </c>
    </row>
    <row r="218" spans="1:65" s="2" customFormat="1" ht="19.5">
      <c r="A218" s="31"/>
      <c r="B218" s="32"/>
      <c r="C218" s="33"/>
      <c r="D218" s="181" t="s">
        <v>115</v>
      </c>
      <c r="E218" s="33"/>
      <c r="F218" s="182" t="s">
        <v>549</v>
      </c>
      <c r="G218" s="33"/>
      <c r="H218" s="33"/>
      <c r="I218" s="33"/>
      <c r="J218" s="33"/>
      <c r="K218" s="33"/>
      <c r="L218" s="36"/>
      <c r="M218" s="183"/>
      <c r="N218" s="184"/>
      <c r="O218" s="61"/>
      <c r="P218" s="61"/>
      <c r="Q218" s="61"/>
      <c r="R218" s="61"/>
      <c r="S218" s="61"/>
      <c r="T218" s="62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7" t="s">
        <v>115</v>
      </c>
      <c r="AU218" s="17" t="s">
        <v>76</v>
      </c>
    </row>
    <row r="219" spans="1:65" s="2" customFormat="1" ht="11.25">
      <c r="A219" s="31"/>
      <c r="B219" s="32"/>
      <c r="C219" s="33"/>
      <c r="D219" s="207" t="s">
        <v>382</v>
      </c>
      <c r="E219" s="33"/>
      <c r="F219" s="208" t="s">
        <v>550</v>
      </c>
      <c r="G219" s="33"/>
      <c r="H219" s="33"/>
      <c r="I219" s="33"/>
      <c r="J219" s="33"/>
      <c r="K219" s="33"/>
      <c r="L219" s="36"/>
      <c r="M219" s="183"/>
      <c r="N219" s="184"/>
      <c r="O219" s="61"/>
      <c r="P219" s="61"/>
      <c r="Q219" s="61"/>
      <c r="R219" s="61"/>
      <c r="S219" s="61"/>
      <c r="T219" s="62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7" t="s">
        <v>382</v>
      </c>
      <c r="AU219" s="17" t="s">
        <v>76</v>
      </c>
    </row>
    <row r="220" spans="1:65" s="13" customFormat="1" ht="11.25">
      <c r="B220" s="185"/>
      <c r="C220" s="186"/>
      <c r="D220" s="181" t="s">
        <v>117</v>
      </c>
      <c r="E220" s="187" t="s">
        <v>17</v>
      </c>
      <c r="F220" s="188" t="s">
        <v>551</v>
      </c>
      <c r="G220" s="186"/>
      <c r="H220" s="189">
        <v>217.54</v>
      </c>
      <c r="I220" s="186"/>
      <c r="J220" s="186"/>
      <c r="K220" s="186"/>
      <c r="L220" s="190"/>
      <c r="M220" s="191"/>
      <c r="N220" s="192"/>
      <c r="O220" s="192"/>
      <c r="P220" s="192"/>
      <c r="Q220" s="192"/>
      <c r="R220" s="192"/>
      <c r="S220" s="192"/>
      <c r="T220" s="193"/>
      <c r="AT220" s="194" t="s">
        <v>117</v>
      </c>
      <c r="AU220" s="194" t="s">
        <v>76</v>
      </c>
      <c r="AV220" s="13" t="s">
        <v>76</v>
      </c>
      <c r="AW220" s="13" t="s">
        <v>28</v>
      </c>
      <c r="AX220" s="13" t="s">
        <v>74</v>
      </c>
      <c r="AY220" s="194" t="s">
        <v>105</v>
      </c>
    </row>
    <row r="221" spans="1:65" s="2" customFormat="1" ht="16.5" customHeight="1">
      <c r="A221" s="31"/>
      <c r="B221" s="32"/>
      <c r="C221" s="169" t="s">
        <v>274</v>
      </c>
      <c r="D221" s="169" t="s">
        <v>108</v>
      </c>
      <c r="E221" s="170" t="s">
        <v>552</v>
      </c>
      <c r="F221" s="171" t="s">
        <v>553</v>
      </c>
      <c r="G221" s="172" t="s">
        <v>378</v>
      </c>
      <c r="H221" s="173">
        <v>206.01</v>
      </c>
      <c r="I221" s="174">
        <v>72.2</v>
      </c>
      <c r="J221" s="174">
        <f>ROUND(I221*H221,2)</f>
        <v>14873.92</v>
      </c>
      <c r="K221" s="171" t="s">
        <v>379</v>
      </c>
      <c r="L221" s="36"/>
      <c r="M221" s="175" t="s">
        <v>17</v>
      </c>
      <c r="N221" s="176" t="s">
        <v>37</v>
      </c>
      <c r="O221" s="177">
        <v>6.7000000000000004E-2</v>
      </c>
      <c r="P221" s="177">
        <f>O221*H221</f>
        <v>13.802670000000001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9" t="s">
        <v>113</v>
      </c>
      <c r="AT221" s="179" t="s">
        <v>108</v>
      </c>
      <c r="AU221" s="179" t="s">
        <v>76</v>
      </c>
      <c r="AY221" s="17" t="s">
        <v>105</v>
      </c>
      <c r="BE221" s="180">
        <f>IF(N221="základní",J221,0)</f>
        <v>14873.92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7" t="s">
        <v>74</v>
      </c>
      <c r="BK221" s="180">
        <f>ROUND(I221*H221,2)</f>
        <v>14873.92</v>
      </c>
      <c r="BL221" s="17" t="s">
        <v>113</v>
      </c>
      <c r="BM221" s="179" t="s">
        <v>554</v>
      </c>
    </row>
    <row r="222" spans="1:65" s="2" customFormat="1" ht="19.5">
      <c r="A222" s="31"/>
      <c r="B222" s="32"/>
      <c r="C222" s="33"/>
      <c r="D222" s="181" t="s">
        <v>115</v>
      </c>
      <c r="E222" s="33"/>
      <c r="F222" s="182" t="s">
        <v>555</v>
      </c>
      <c r="G222" s="33"/>
      <c r="H222" s="33"/>
      <c r="I222" s="33"/>
      <c r="J222" s="33"/>
      <c r="K222" s="33"/>
      <c r="L222" s="36"/>
      <c r="M222" s="183"/>
      <c r="N222" s="184"/>
      <c r="O222" s="61"/>
      <c r="P222" s="61"/>
      <c r="Q222" s="61"/>
      <c r="R222" s="61"/>
      <c r="S222" s="61"/>
      <c r="T222" s="62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7" t="s">
        <v>115</v>
      </c>
      <c r="AU222" s="17" t="s">
        <v>76</v>
      </c>
    </row>
    <row r="223" spans="1:65" s="2" customFormat="1" ht="11.25">
      <c r="A223" s="31"/>
      <c r="B223" s="32"/>
      <c r="C223" s="33"/>
      <c r="D223" s="207" t="s">
        <v>382</v>
      </c>
      <c r="E223" s="33"/>
      <c r="F223" s="208" t="s">
        <v>556</v>
      </c>
      <c r="G223" s="33"/>
      <c r="H223" s="33"/>
      <c r="I223" s="33"/>
      <c r="J223" s="33"/>
      <c r="K223" s="33"/>
      <c r="L223" s="36"/>
      <c r="M223" s="183"/>
      <c r="N223" s="184"/>
      <c r="O223" s="61"/>
      <c r="P223" s="61"/>
      <c r="Q223" s="61"/>
      <c r="R223" s="61"/>
      <c r="S223" s="61"/>
      <c r="T223" s="62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7" t="s">
        <v>382</v>
      </c>
      <c r="AU223" s="17" t="s">
        <v>76</v>
      </c>
    </row>
    <row r="224" spans="1:65" s="13" customFormat="1" ht="11.25">
      <c r="B224" s="185"/>
      <c r="C224" s="186"/>
      <c r="D224" s="181" t="s">
        <v>117</v>
      </c>
      <c r="E224" s="187" t="s">
        <v>17</v>
      </c>
      <c r="F224" s="188" t="s">
        <v>557</v>
      </c>
      <c r="G224" s="186"/>
      <c r="H224" s="189">
        <v>206.01</v>
      </c>
      <c r="I224" s="186"/>
      <c r="J224" s="186"/>
      <c r="K224" s="186"/>
      <c r="L224" s="190"/>
      <c r="M224" s="191"/>
      <c r="N224" s="192"/>
      <c r="O224" s="192"/>
      <c r="P224" s="192"/>
      <c r="Q224" s="192"/>
      <c r="R224" s="192"/>
      <c r="S224" s="192"/>
      <c r="T224" s="193"/>
      <c r="AT224" s="194" t="s">
        <v>117</v>
      </c>
      <c r="AU224" s="194" t="s">
        <v>76</v>
      </c>
      <c r="AV224" s="13" t="s">
        <v>76</v>
      </c>
      <c r="AW224" s="13" t="s">
        <v>28</v>
      </c>
      <c r="AX224" s="13" t="s">
        <v>74</v>
      </c>
      <c r="AY224" s="194" t="s">
        <v>105</v>
      </c>
    </row>
    <row r="225" spans="1:65" s="2" customFormat="1" ht="16.5" customHeight="1">
      <c r="A225" s="31"/>
      <c r="B225" s="32"/>
      <c r="C225" s="169" t="s">
        <v>279</v>
      </c>
      <c r="D225" s="169" t="s">
        <v>108</v>
      </c>
      <c r="E225" s="170" t="s">
        <v>558</v>
      </c>
      <c r="F225" s="171" t="s">
        <v>559</v>
      </c>
      <c r="G225" s="172" t="s">
        <v>378</v>
      </c>
      <c r="H225" s="173">
        <v>332.96</v>
      </c>
      <c r="I225" s="174">
        <v>125</v>
      </c>
      <c r="J225" s="174">
        <f>ROUND(I225*H225,2)</f>
        <v>41620</v>
      </c>
      <c r="K225" s="171" t="s">
        <v>379</v>
      </c>
      <c r="L225" s="36"/>
      <c r="M225" s="175" t="s">
        <v>17</v>
      </c>
      <c r="N225" s="176" t="s">
        <v>37</v>
      </c>
      <c r="O225" s="177">
        <v>0.156</v>
      </c>
      <c r="P225" s="177">
        <f>O225*H225</f>
        <v>51.941759999999995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79" t="s">
        <v>113</v>
      </c>
      <c r="AT225" s="179" t="s">
        <v>108</v>
      </c>
      <c r="AU225" s="179" t="s">
        <v>76</v>
      </c>
      <c r="AY225" s="17" t="s">
        <v>105</v>
      </c>
      <c r="BE225" s="180">
        <f>IF(N225="základní",J225,0)</f>
        <v>41620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7" t="s">
        <v>74</v>
      </c>
      <c r="BK225" s="180">
        <f>ROUND(I225*H225,2)</f>
        <v>41620</v>
      </c>
      <c r="BL225" s="17" t="s">
        <v>113</v>
      </c>
      <c r="BM225" s="179" t="s">
        <v>560</v>
      </c>
    </row>
    <row r="226" spans="1:65" s="2" customFormat="1" ht="11.25">
      <c r="A226" s="31"/>
      <c r="B226" s="32"/>
      <c r="C226" s="33"/>
      <c r="D226" s="181" t="s">
        <v>115</v>
      </c>
      <c r="E226" s="33"/>
      <c r="F226" s="182" t="s">
        <v>561</v>
      </c>
      <c r="G226" s="33"/>
      <c r="H226" s="33"/>
      <c r="I226" s="33"/>
      <c r="J226" s="33"/>
      <c r="K226" s="33"/>
      <c r="L226" s="36"/>
      <c r="M226" s="183"/>
      <c r="N226" s="184"/>
      <c r="O226" s="61"/>
      <c r="P226" s="61"/>
      <c r="Q226" s="61"/>
      <c r="R226" s="61"/>
      <c r="S226" s="61"/>
      <c r="T226" s="62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7" t="s">
        <v>115</v>
      </c>
      <c r="AU226" s="17" t="s">
        <v>76</v>
      </c>
    </row>
    <row r="227" spans="1:65" s="2" customFormat="1" ht="11.25">
      <c r="A227" s="31"/>
      <c r="B227" s="32"/>
      <c r="C227" s="33"/>
      <c r="D227" s="207" t="s">
        <v>382</v>
      </c>
      <c r="E227" s="33"/>
      <c r="F227" s="208" t="s">
        <v>562</v>
      </c>
      <c r="G227" s="33"/>
      <c r="H227" s="33"/>
      <c r="I227" s="33"/>
      <c r="J227" s="33"/>
      <c r="K227" s="33"/>
      <c r="L227" s="36"/>
      <c r="M227" s="183"/>
      <c r="N227" s="184"/>
      <c r="O227" s="61"/>
      <c r="P227" s="61"/>
      <c r="Q227" s="61"/>
      <c r="R227" s="61"/>
      <c r="S227" s="61"/>
      <c r="T227" s="62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7" t="s">
        <v>382</v>
      </c>
      <c r="AU227" s="17" t="s">
        <v>76</v>
      </c>
    </row>
    <row r="228" spans="1:65" s="13" customFormat="1" ht="11.25">
      <c r="B228" s="185"/>
      <c r="C228" s="186"/>
      <c r="D228" s="181" t="s">
        <v>117</v>
      </c>
      <c r="E228" s="187" t="s">
        <v>17</v>
      </c>
      <c r="F228" s="188" t="s">
        <v>563</v>
      </c>
      <c r="G228" s="186"/>
      <c r="H228" s="189">
        <v>332.96</v>
      </c>
      <c r="I228" s="186"/>
      <c r="J228" s="186"/>
      <c r="K228" s="186"/>
      <c r="L228" s="190"/>
      <c r="M228" s="191"/>
      <c r="N228" s="192"/>
      <c r="O228" s="192"/>
      <c r="P228" s="192"/>
      <c r="Q228" s="192"/>
      <c r="R228" s="192"/>
      <c r="S228" s="192"/>
      <c r="T228" s="193"/>
      <c r="AT228" s="194" t="s">
        <v>117</v>
      </c>
      <c r="AU228" s="194" t="s">
        <v>76</v>
      </c>
      <c r="AV228" s="13" t="s">
        <v>76</v>
      </c>
      <c r="AW228" s="13" t="s">
        <v>28</v>
      </c>
      <c r="AX228" s="13" t="s">
        <v>74</v>
      </c>
      <c r="AY228" s="194" t="s">
        <v>105</v>
      </c>
    </row>
    <row r="229" spans="1:65" s="12" customFormat="1" ht="22.9" customHeight="1">
      <c r="B229" s="154"/>
      <c r="C229" s="155"/>
      <c r="D229" s="156" t="s">
        <v>65</v>
      </c>
      <c r="E229" s="167" t="s">
        <v>76</v>
      </c>
      <c r="F229" s="167" t="s">
        <v>564</v>
      </c>
      <c r="G229" s="155"/>
      <c r="H229" s="155"/>
      <c r="I229" s="155"/>
      <c r="J229" s="168">
        <f>BK229</f>
        <v>555047.97</v>
      </c>
      <c r="K229" s="155"/>
      <c r="L229" s="159"/>
      <c r="M229" s="160"/>
      <c r="N229" s="161"/>
      <c r="O229" s="161"/>
      <c r="P229" s="162">
        <f>SUM(P230:P284)</f>
        <v>217.13139200000001</v>
      </c>
      <c r="Q229" s="161"/>
      <c r="R229" s="162">
        <f>SUM(R230:R284)</f>
        <v>165.92636988999999</v>
      </c>
      <c r="S229" s="161"/>
      <c r="T229" s="163">
        <f>SUM(T230:T284)</f>
        <v>0</v>
      </c>
      <c r="AR229" s="164" t="s">
        <v>74</v>
      </c>
      <c r="AT229" s="165" t="s">
        <v>65</v>
      </c>
      <c r="AU229" s="165" t="s">
        <v>74</v>
      </c>
      <c r="AY229" s="164" t="s">
        <v>105</v>
      </c>
      <c r="BK229" s="166">
        <f>SUM(BK230:BK284)</f>
        <v>555047.97</v>
      </c>
    </row>
    <row r="230" spans="1:65" s="2" customFormat="1" ht="16.5" customHeight="1">
      <c r="A230" s="31"/>
      <c r="B230" s="32"/>
      <c r="C230" s="169" t="s">
        <v>283</v>
      </c>
      <c r="D230" s="169" t="s">
        <v>108</v>
      </c>
      <c r="E230" s="170" t="s">
        <v>565</v>
      </c>
      <c r="F230" s="171" t="s">
        <v>566</v>
      </c>
      <c r="G230" s="172" t="s">
        <v>120</v>
      </c>
      <c r="H230" s="173">
        <v>15.782</v>
      </c>
      <c r="I230" s="174">
        <v>1850</v>
      </c>
      <c r="J230" s="174">
        <f>ROUND(I230*H230,2)</f>
        <v>29196.7</v>
      </c>
      <c r="K230" s="171" t="s">
        <v>379</v>
      </c>
      <c r="L230" s="36"/>
      <c r="M230" s="175" t="s">
        <v>17</v>
      </c>
      <c r="N230" s="176" t="s">
        <v>37</v>
      </c>
      <c r="O230" s="177">
        <v>1.0249999999999999</v>
      </c>
      <c r="P230" s="177">
        <f>O230*H230</f>
        <v>16.176549999999999</v>
      </c>
      <c r="Q230" s="177">
        <v>2.16</v>
      </c>
      <c r="R230" s="177">
        <f>Q230*H230</f>
        <v>34.089120000000001</v>
      </c>
      <c r="S230" s="177">
        <v>0</v>
      </c>
      <c r="T230" s="178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79" t="s">
        <v>113</v>
      </c>
      <c r="AT230" s="179" t="s">
        <v>108</v>
      </c>
      <c r="AU230" s="179" t="s">
        <v>76</v>
      </c>
      <c r="AY230" s="17" t="s">
        <v>105</v>
      </c>
      <c r="BE230" s="180">
        <f>IF(N230="základní",J230,0)</f>
        <v>29196.7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7" t="s">
        <v>74</v>
      </c>
      <c r="BK230" s="180">
        <f>ROUND(I230*H230,2)</f>
        <v>29196.7</v>
      </c>
      <c r="BL230" s="17" t="s">
        <v>113</v>
      </c>
      <c r="BM230" s="179" t="s">
        <v>567</v>
      </c>
    </row>
    <row r="231" spans="1:65" s="2" customFormat="1" ht="11.25">
      <c r="A231" s="31"/>
      <c r="B231" s="32"/>
      <c r="C231" s="33"/>
      <c r="D231" s="181" t="s">
        <v>115</v>
      </c>
      <c r="E231" s="33"/>
      <c r="F231" s="182" t="s">
        <v>568</v>
      </c>
      <c r="G231" s="33"/>
      <c r="H231" s="33"/>
      <c r="I231" s="33"/>
      <c r="J231" s="33"/>
      <c r="K231" s="33"/>
      <c r="L231" s="36"/>
      <c r="M231" s="183"/>
      <c r="N231" s="184"/>
      <c r="O231" s="61"/>
      <c r="P231" s="61"/>
      <c r="Q231" s="61"/>
      <c r="R231" s="61"/>
      <c r="S231" s="61"/>
      <c r="T231" s="62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7" t="s">
        <v>115</v>
      </c>
      <c r="AU231" s="17" t="s">
        <v>76</v>
      </c>
    </row>
    <row r="232" spans="1:65" s="2" customFormat="1" ht="11.25">
      <c r="A232" s="31"/>
      <c r="B232" s="32"/>
      <c r="C232" s="33"/>
      <c r="D232" s="207" t="s">
        <v>382</v>
      </c>
      <c r="E232" s="33"/>
      <c r="F232" s="208" t="s">
        <v>569</v>
      </c>
      <c r="G232" s="33"/>
      <c r="H232" s="33"/>
      <c r="I232" s="33"/>
      <c r="J232" s="33"/>
      <c r="K232" s="33"/>
      <c r="L232" s="36"/>
      <c r="M232" s="183"/>
      <c r="N232" s="184"/>
      <c r="O232" s="61"/>
      <c r="P232" s="61"/>
      <c r="Q232" s="61"/>
      <c r="R232" s="61"/>
      <c r="S232" s="61"/>
      <c r="T232" s="62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7" t="s">
        <v>382</v>
      </c>
      <c r="AU232" s="17" t="s">
        <v>76</v>
      </c>
    </row>
    <row r="233" spans="1:65" s="13" customFormat="1" ht="11.25">
      <c r="B233" s="185"/>
      <c r="C233" s="186"/>
      <c r="D233" s="181" t="s">
        <v>117</v>
      </c>
      <c r="E233" s="187" t="s">
        <v>17</v>
      </c>
      <c r="F233" s="188" t="s">
        <v>570</v>
      </c>
      <c r="G233" s="186"/>
      <c r="H233" s="189">
        <v>15.782</v>
      </c>
      <c r="I233" s="186"/>
      <c r="J233" s="186"/>
      <c r="K233" s="186"/>
      <c r="L233" s="190"/>
      <c r="M233" s="191"/>
      <c r="N233" s="192"/>
      <c r="O233" s="192"/>
      <c r="P233" s="192"/>
      <c r="Q233" s="192"/>
      <c r="R233" s="192"/>
      <c r="S233" s="192"/>
      <c r="T233" s="193"/>
      <c r="AT233" s="194" t="s">
        <v>117</v>
      </c>
      <c r="AU233" s="194" t="s">
        <v>76</v>
      </c>
      <c r="AV233" s="13" t="s">
        <v>76</v>
      </c>
      <c r="AW233" s="13" t="s">
        <v>28</v>
      </c>
      <c r="AX233" s="13" t="s">
        <v>74</v>
      </c>
      <c r="AY233" s="194" t="s">
        <v>105</v>
      </c>
    </row>
    <row r="234" spans="1:65" s="2" customFormat="1" ht="16.5" customHeight="1">
      <c r="A234" s="31"/>
      <c r="B234" s="32"/>
      <c r="C234" s="169" t="s">
        <v>287</v>
      </c>
      <c r="D234" s="169" t="s">
        <v>108</v>
      </c>
      <c r="E234" s="170" t="s">
        <v>571</v>
      </c>
      <c r="F234" s="171" t="s">
        <v>572</v>
      </c>
      <c r="G234" s="172" t="s">
        <v>120</v>
      </c>
      <c r="H234" s="173">
        <v>20.306000000000001</v>
      </c>
      <c r="I234" s="174">
        <v>2030</v>
      </c>
      <c r="J234" s="174">
        <f>ROUND(I234*H234,2)</f>
        <v>41221.18</v>
      </c>
      <c r="K234" s="171" t="s">
        <v>379</v>
      </c>
      <c r="L234" s="36"/>
      <c r="M234" s="175" t="s">
        <v>17</v>
      </c>
      <c r="N234" s="176" t="s">
        <v>37</v>
      </c>
      <c r="O234" s="177">
        <v>1.0249999999999999</v>
      </c>
      <c r="P234" s="177">
        <f>O234*H234</f>
        <v>20.813649999999999</v>
      </c>
      <c r="Q234" s="177">
        <v>2.16</v>
      </c>
      <c r="R234" s="177">
        <f>Q234*H234</f>
        <v>43.860960000000006</v>
      </c>
      <c r="S234" s="177">
        <v>0</v>
      </c>
      <c r="T234" s="178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79" t="s">
        <v>113</v>
      </c>
      <c r="AT234" s="179" t="s">
        <v>108</v>
      </c>
      <c r="AU234" s="179" t="s">
        <v>76</v>
      </c>
      <c r="AY234" s="17" t="s">
        <v>105</v>
      </c>
      <c r="BE234" s="180">
        <f>IF(N234="základní",J234,0)</f>
        <v>41221.18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7" t="s">
        <v>74</v>
      </c>
      <c r="BK234" s="180">
        <f>ROUND(I234*H234,2)</f>
        <v>41221.18</v>
      </c>
      <c r="BL234" s="17" t="s">
        <v>113</v>
      </c>
      <c r="BM234" s="179" t="s">
        <v>573</v>
      </c>
    </row>
    <row r="235" spans="1:65" s="2" customFormat="1" ht="11.25">
      <c r="A235" s="31"/>
      <c r="B235" s="32"/>
      <c r="C235" s="33"/>
      <c r="D235" s="181" t="s">
        <v>115</v>
      </c>
      <c r="E235" s="33"/>
      <c r="F235" s="182" t="s">
        <v>574</v>
      </c>
      <c r="G235" s="33"/>
      <c r="H235" s="33"/>
      <c r="I235" s="33"/>
      <c r="J235" s="33"/>
      <c r="K235" s="33"/>
      <c r="L235" s="36"/>
      <c r="M235" s="183"/>
      <c r="N235" s="184"/>
      <c r="O235" s="61"/>
      <c r="P235" s="61"/>
      <c r="Q235" s="61"/>
      <c r="R235" s="61"/>
      <c r="S235" s="61"/>
      <c r="T235" s="62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7" t="s">
        <v>115</v>
      </c>
      <c r="AU235" s="17" t="s">
        <v>76</v>
      </c>
    </row>
    <row r="236" spans="1:65" s="2" customFormat="1" ht="11.25">
      <c r="A236" s="31"/>
      <c r="B236" s="32"/>
      <c r="C236" s="33"/>
      <c r="D236" s="207" t="s">
        <v>382</v>
      </c>
      <c r="E236" s="33"/>
      <c r="F236" s="208" t="s">
        <v>575</v>
      </c>
      <c r="G236" s="33"/>
      <c r="H236" s="33"/>
      <c r="I236" s="33"/>
      <c r="J236" s="33"/>
      <c r="K236" s="33"/>
      <c r="L236" s="36"/>
      <c r="M236" s="183"/>
      <c r="N236" s="184"/>
      <c r="O236" s="61"/>
      <c r="P236" s="61"/>
      <c r="Q236" s="61"/>
      <c r="R236" s="61"/>
      <c r="S236" s="61"/>
      <c r="T236" s="62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7" t="s">
        <v>382</v>
      </c>
      <c r="AU236" s="17" t="s">
        <v>76</v>
      </c>
    </row>
    <row r="237" spans="1:65" s="13" customFormat="1" ht="11.25">
      <c r="B237" s="185"/>
      <c r="C237" s="186"/>
      <c r="D237" s="181" t="s">
        <v>117</v>
      </c>
      <c r="E237" s="187" t="s">
        <v>17</v>
      </c>
      <c r="F237" s="188" t="s">
        <v>576</v>
      </c>
      <c r="G237" s="186"/>
      <c r="H237" s="189">
        <v>20.306000000000001</v>
      </c>
      <c r="I237" s="186"/>
      <c r="J237" s="186"/>
      <c r="K237" s="186"/>
      <c r="L237" s="190"/>
      <c r="M237" s="191"/>
      <c r="N237" s="192"/>
      <c r="O237" s="192"/>
      <c r="P237" s="192"/>
      <c r="Q237" s="192"/>
      <c r="R237" s="192"/>
      <c r="S237" s="192"/>
      <c r="T237" s="193"/>
      <c r="AT237" s="194" t="s">
        <v>117</v>
      </c>
      <c r="AU237" s="194" t="s">
        <v>76</v>
      </c>
      <c r="AV237" s="13" t="s">
        <v>76</v>
      </c>
      <c r="AW237" s="13" t="s">
        <v>28</v>
      </c>
      <c r="AX237" s="13" t="s">
        <v>74</v>
      </c>
      <c r="AY237" s="194" t="s">
        <v>105</v>
      </c>
    </row>
    <row r="238" spans="1:65" s="2" customFormat="1" ht="16.5" customHeight="1">
      <c r="A238" s="31"/>
      <c r="B238" s="32"/>
      <c r="C238" s="195" t="s">
        <v>291</v>
      </c>
      <c r="D238" s="195" t="s">
        <v>134</v>
      </c>
      <c r="E238" s="196" t="s">
        <v>577</v>
      </c>
      <c r="F238" s="197" t="s">
        <v>578</v>
      </c>
      <c r="G238" s="198" t="s">
        <v>137</v>
      </c>
      <c r="H238" s="199">
        <v>30.916</v>
      </c>
      <c r="I238" s="200">
        <v>615</v>
      </c>
      <c r="J238" s="200">
        <f>ROUND(I238*H238,2)</f>
        <v>19013.34</v>
      </c>
      <c r="K238" s="197" t="s">
        <v>379</v>
      </c>
      <c r="L238" s="201"/>
      <c r="M238" s="202" t="s">
        <v>17</v>
      </c>
      <c r="N238" s="203" t="s">
        <v>37</v>
      </c>
      <c r="O238" s="177">
        <v>0</v>
      </c>
      <c r="P238" s="177">
        <f>O238*H238</f>
        <v>0</v>
      </c>
      <c r="Q238" s="177">
        <v>1</v>
      </c>
      <c r="R238" s="177">
        <f>Q238*H238</f>
        <v>30.916</v>
      </c>
      <c r="S238" s="177">
        <v>0</v>
      </c>
      <c r="T238" s="178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79" t="s">
        <v>138</v>
      </c>
      <c r="AT238" s="179" t="s">
        <v>134</v>
      </c>
      <c r="AU238" s="179" t="s">
        <v>76</v>
      </c>
      <c r="AY238" s="17" t="s">
        <v>105</v>
      </c>
      <c r="BE238" s="180">
        <f>IF(N238="základní",J238,0)</f>
        <v>19013.34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7" t="s">
        <v>74</v>
      </c>
      <c r="BK238" s="180">
        <f>ROUND(I238*H238,2)</f>
        <v>19013.34</v>
      </c>
      <c r="BL238" s="17" t="s">
        <v>113</v>
      </c>
      <c r="BM238" s="179" t="s">
        <v>579</v>
      </c>
    </row>
    <row r="239" spans="1:65" s="2" customFormat="1" ht="11.25">
      <c r="A239" s="31"/>
      <c r="B239" s="32"/>
      <c r="C239" s="33"/>
      <c r="D239" s="181" t="s">
        <v>115</v>
      </c>
      <c r="E239" s="33"/>
      <c r="F239" s="182" t="s">
        <v>578</v>
      </c>
      <c r="G239" s="33"/>
      <c r="H239" s="33"/>
      <c r="I239" s="33"/>
      <c r="J239" s="33"/>
      <c r="K239" s="33"/>
      <c r="L239" s="36"/>
      <c r="M239" s="183"/>
      <c r="N239" s="184"/>
      <c r="O239" s="61"/>
      <c r="P239" s="61"/>
      <c r="Q239" s="61"/>
      <c r="R239" s="61"/>
      <c r="S239" s="61"/>
      <c r="T239" s="62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7" t="s">
        <v>115</v>
      </c>
      <c r="AU239" s="17" t="s">
        <v>76</v>
      </c>
    </row>
    <row r="240" spans="1:65" s="13" customFormat="1" ht="11.25">
      <c r="B240" s="185"/>
      <c r="C240" s="186"/>
      <c r="D240" s="181" t="s">
        <v>117</v>
      </c>
      <c r="E240" s="187" t="s">
        <v>17</v>
      </c>
      <c r="F240" s="188" t="s">
        <v>580</v>
      </c>
      <c r="G240" s="186"/>
      <c r="H240" s="189">
        <v>30.916</v>
      </c>
      <c r="I240" s="186"/>
      <c r="J240" s="186"/>
      <c r="K240" s="186"/>
      <c r="L240" s="190"/>
      <c r="M240" s="191"/>
      <c r="N240" s="192"/>
      <c r="O240" s="192"/>
      <c r="P240" s="192"/>
      <c r="Q240" s="192"/>
      <c r="R240" s="192"/>
      <c r="S240" s="192"/>
      <c r="T240" s="193"/>
      <c r="AT240" s="194" t="s">
        <v>117</v>
      </c>
      <c r="AU240" s="194" t="s">
        <v>76</v>
      </c>
      <c r="AV240" s="13" t="s">
        <v>76</v>
      </c>
      <c r="AW240" s="13" t="s">
        <v>28</v>
      </c>
      <c r="AX240" s="13" t="s">
        <v>74</v>
      </c>
      <c r="AY240" s="194" t="s">
        <v>105</v>
      </c>
    </row>
    <row r="241" spans="1:65" s="2" customFormat="1" ht="21.75" customHeight="1">
      <c r="A241" s="31"/>
      <c r="B241" s="32"/>
      <c r="C241" s="169" t="s">
        <v>295</v>
      </c>
      <c r="D241" s="169" t="s">
        <v>108</v>
      </c>
      <c r="E241" s="170" t="s">
        <v>581</v>
      </c>
      <c r="F241" s="171" t="s">
        <v>582</v>
      </c>
      <c r="G241" s="172" t="s">
        <v>120</v>
      </c>
      <c r="H241" s="173">
        <v>20.914000000000001</v>
      </c>
      <c r="I241" s="174">
        <v>698</v>
      </c>
      <c r="J241" s="174">
        <f>ROUND(I241*H241,2)</f>
        <v>14597.97</v>
      </c>
      <c r="K241" s="171" t="s">
        <v>379</v>
      </c>
      <c r="L241" s="36"/>
      <c r="M241" s="175" t="s">
        <v>17</v>
      </c>
      <c r="N241" s="176" t="s">
        <v>37</v>
      </c>
      <c r="O241" s="177">
        <v>0.76300000000000001</v>
      </c>
      <c r="P241" s="177">
        <f>O241*H241</f>
        <v>15.957382000000001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79" t="s">
        <v>113</v>
      </c>
      <c r="AT241" s="179" t="s">
        <v>108</v>
      </c>
      <c r="AU241" s="179" t="s">
        <v>76</v>
      </c>
      <c r="AY241" s="17" t="s">
        <v>105</v>
      </c>
      <c r="BE241" s="180">
        <f>IF(N241="základní",J241,0)</f>
        <v>14597.97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7" t="s">
        <v>74</v>
      </c>
      <c r="BK241" s="180">
        <f>ROUND(I241*H241,2)</f>
        <v>14597.97</v>
      </c>
      <c r="BL241" s="17" t="s">
        <v>113</v>
      </c>
      <c r="BM241" s="179" t="s">
        <v>583</v>
      </c>
    </row>
    <row r="242" spans="1:65" s="2" customFormat="1" ht="11.25">
      <c r="A242" s="31"/>
      <c r="B242" s="32"/>
      <c r="C242" s="33"/>
      <c r="D242" s="181" t="s">
        <v>115</v>
      </c>
      <c r="E242" s="33"/>
      <c r="F242" s="182" t="s">
        <v>584</v>
      </c>
      <c r="G242" s="33"/>
      <c r="H242" s="33"/>
      <c r="I242" s="33"/>
      <c r="J242" s="33"/>
      <c r="K242" s="33"/>
      <c r="L242" s="36"/>
      <c r="M242" s="183"/>
      <c r="N242" s="184"/>
      <c r="O242" s="61"/>
      <c r="P242" s="61"/>
      <c r="Q242" s="61"/>
      <c r="R242" s="61"/>
      <c r="S242" s="61"/>
      <c r="T242" s="62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7" t="s">
        <v>115</v>
      </c>
      <c r="AU242" s="17" t="s">
        <v>76</v>
      </c>
    </row>
    <row r="243" spans="1:65" s="2" customFormat="1" ht="11.25">
      <c r="A243" s="31"/>
      <c r="B243" s="32"/>
      <c r="C243" s="33"/>
      <c r="D243" s="207" t="s">
        <v>382</v>
      </c>
      <c r="E243" s="33"/>
      <c r="F243" s="208" t="s">
        <v>585</v>
      </c>
      <c r="G243" s="33"/>
      <c r="H243" s="33"/>
      <c r="I243" s="33"/>
      <c r="J243" s="33"/>
      <c r="K243" s="33"/>
      <c r="L243" s="36"/>
      <c r="M243" s="183"/>
      <c r="N243" s="184"/>
      <c r="O243" s="61"/>
      <c r="P243" s="61"/>
      <c r="Q243" s="61"/>
      <c r="R243" s="61"/>
      <c r="S243" s="61"/>
      <c r="T243" s="62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7" t="s">
        <v>382</v>
      </c>
      <c r="AU243" s="17" t="s">
        <v>76</v>
      </c>
    </row>
    <row r="244" spans="1:65" s="13" customFormat="1" ht="11.25">
      <c r="B244" s="185"/>
      <c r="C244" s="186"/>
      <c r="D244" s="181" t="s">
        <v>117</v>
      </c>
      <c r="E244" s="187" t="s">
        <v>17</v>
      </c>
      <c r="F244" s="188" t="s">
        <v>586</v>
      </c>
      <c r="G244" s="186"/>
      <c r="H244" s="189">
        <v>20.914000000000001</v>
      </c>
      <c r="I244" s="186"/>
      <c r="J244" s="186"/>
      <c r="K244" s="186"/>
      <c r="L244" s="190"/>
      <c r="M244" s="191"/>
      <c r="N244" s="192"/>
      <c r="O244" s="192"/>
      <c r="P244" s="192"/>
      <c r="Q244" s="192"/>
      <c r="R244" s="192"/>
      <c r="S244" s="192"/>
      <c r="T244" s="193"/>
      <c r="AT244" s="194" t="s">
        <v>117</v>
      </c>
      <c r="AU244" s="194" t="s">
        <v>76</v>
      </c>
      <c r="AV244" s="13" t="s">
        <v>76</v>
      </c>
      <c r="AW244" s="13" t="s">
        <v>28</v>
      </c>
      <c r="AX244" s="13" t="s">
        <v>74</v>
      </c>
      <c r="AY244" s="194" t="s">
        <v>105</v>
      </c>
    </row>
    <row r="245" spans="1:65" s="2" customFormat="1" ht="16.5" customHeight="1">
      <c r="A245" s="31"/>
      <c r="B245" s="32"/>
      <c r="C245" s="169" t="s">
        <v>299</v>
      </c>
      <c r="D245" s="169" t="s">
        <v>108</v>
      </c>
      <c r="E245" s="170" t="s">
        <v>587</v>
      </c>
      <c r="F245" s="171" t="s">
        <v>588</v>
      </c>
      <c r="G245" s="172" t="s">
        <v>120</v>
      </c>
      <c r="H245" s="173">
        <v>20.914000000000001</v>
      </c>
      <c r="I245" s="174">
        <v>3880</v>
      </c>
      <c r="J245" s="174">
        <f>ROUND(I245*H245,2)</f>
        <v>81146.320000000007</v>
      </c>
      <c r="K245" s="171" t="s">
        <v>379</v>
      </c>
      <c r="L245" s="36"/>
      <c r="M245" s="175" t="s">
        <v>17</v>
      </c>
      <c r="N245" s="176" t="s">
        <v>37</v>
      </c>
      <c r="O245" s="177">
        <v>0.629</v>
      </c>
      <c r="P245" s="177">
        <f>O245*H245</f>
        <v>13.154906</v>
      </c>
      <c r="Q245" s="177">
        <v>2.5018699999999998</v>
      </c>
      <c r="R245" s="177">
        <f>Q245*H245</f>
        <v>52.324109180000001</v>
      </c>
      <c r="S245" s="177">
        <v>0</v>
      </c>
      <c r="T245" s="178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9" t="s">
        <v>113</v>
      </c>
      <c r="AT245" s="179" t="s">
        <v>108</v>
      </c>
      <c r="AU245" s="179" t="s">
        <v>76</v>
      </c>
      <c r="AY245" s="17" t="s">
        <v>105</v>
      </c>
      <c r="BE245" s="180">
        <f>IF(N245="základní",J245,0)</f>
        <v>81146.320000000007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7" t="s">
        <v>74</v>
      </c>
      <c r="BK245" s="180">
        <f>ROUND(I245*H245,2)</f>
        <v>81146.320000000007</v>
      </c>
      <c r="BL245" s="17" t="s">
        <v>113</v>
      </c>
      <c r="BM245" s="179" t="s">
        <v>589</v>
      </c>
    </row>
    <row r="246" spans="1:65" s="2" customFormat="1" ht="11.25">
      <c r="A246" s="31"/>
      <c r="B246" s="32"/>
      <c r="C246" s="33"/>
      <c r="D246" s="181" t="s">
        <v>115</v>
      </c>
      <c r="E246" s="33"/>
      <c r="F246" s="182" t="s">
        <v>590</v>
      </c>
      <c r="G246" s="33"/>
      <c r="H246" s="33"/>
      <c r="I246" s="33"/>
      <c r="J246" s="33"/>
      <c r="K246" s="33"/>
      <c r="L246" s="36"/>
      <c r="M246" s="183"/>
      <c r="N246" s="184"/>
      <c r="O246" s="61"/>
      <c r="P246" s="61"/>
      <c r="Q246" s="61"/>
      <c r="R246" s="61"/>
      <c r="S246" s="61"/>
      <c r="T246" s="62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7" t="s">
        <v>115</v>
      </c>
      <c r="AU246" s="17" t="s">
        <v>76</v>
      </c>
    </row>
    <row r="247" spans="1:65" s="2" customFormat="1" ht="11.25">
      <c r="A247" s="31"/>
      <c r="B247" s="32"/>
      <c r="C247" s="33"/>
      <c r="D247" s="207" t="s">
        <v>382</v>
      </c>
      <c r="E247" s="33"/>
      <c r="F247" s="208" t="s">
        <v>591</v>
      </c>
      <c r="G247" s="33"/>
      <c r="H247" s="33"/>
      <c r="I247" s="33"/>
      <c r="J247" s="33"/>
      <c r="K247" s="33"/>
      <c r="L247" s="36"/>
      <c r="M247" s="183"/>
      <c r="N247" s="184"/>
      <c r="O247" s="61"/>
      <c r="P247" s="61"/>
      <c r="Q247" s="61"/>
      <c r="R247" s="61"/>
      <c r="S247" s="61"/>
      <c r="T247" s="62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7" t="s">
        <v>382</v>
      </c>
      <c r="AU247" s="17" t="s">
        <v>76</v>
      </c>
    </row>
    <row r="248" spans="1:65" s="13" customFormat="1" ht="11.25">
      <c r="B248" s="185"/>
      <c r="C248" s="186"/>
      <c r="D248" s="181" t="s">
        <v>117</v>
      </c>
      <c r="E248" s="187" t="s">
        <v>17</v>
      </c>
      <c r="F248" s="188" t="s">
        <v>586</v>
      </c>
      <c r="G248" s="186"/>
      <c r="H248" s="189">
        <v>20.914000000000001</v>
      </c>
      <c r="I248" s="186"/>
      <c r="J248" s="186"/>
      <c r="K248" s="186"/>
      <c r="L248" s="190"/>
      <c r="M248" s="191"/>
      <c r="N248" s="192"/>
      <c r="O248" s="192"/>
      <c r="P248" s="192"/>
      <c r="Q248" s="192"/>
      <c r="R248" s="192"/>
      <c r="S248" s="192"/>
      <c r="T248" s="193"/>
      <c r="AT248" s="194" t="s">
        <v>117</v>
      </c>
      <c r="AU248" s="194" t="s">
        <v>76</v>
      </c>
      <c r="AV248" s="13" t="s">
        <v>76</v>
      </c>
      <c r="AW248" s="13" t="s">
        <v>28</v>
      </c>
      <c r="AX248" s="13" t="s">
        <v>74</v>
      </c>
      <c r="AY248" s="194" t="s">
        <v>105</v>
      </c>
    </row>
    <row r="249" spans="1:65" s="2" customFormat="1" ht="16.5" customHeight="1">
      <c r="A249" s="31"/>
      <c r="B249" s="32"/>
      <c r="C249" s="169" t="s">
        <v>304</v>
      </c>
      <c r="D249" s="169" t="s">
        <v>108</v>
      </c>
      <c r="E249" s="170" t="s">
        <v>592</v>
      </c>
      <c r="F249" s="171" t="s">
        <v>593</v>
      </c>
      <c r="G249" s="172" t="s">
        <v>378</v>
      </c>
      <c r="H249" s="173">
        <v>25.856000000000002</v>
      </c>
      <c r="I249" s="174">
        <v>489</v>
      </c>
      <c r="J249" s="174">
        <f>ROUND(I249*H249,2)</f>
        <v>12643.58</v>
      </c>
      <c r="K249" s="171" t="s">
        <v>379</v>
      </c>
      <c r="L249" s="36"/>
      <c r="M249" s="175" t="s">
        <v>17</v>
      </c>
      <c r="N249" s="176" t="s">
        <v>37</v>
      </c>
      <c r="O249" s="177">
        <v>0.72099999999999997</v>
      </c>
      <c r="P249" s="177">
        <f>O249*H249</f>
        <v>18.642175999999999</v>
      </c>
      <c r="Q249" s="177">
        <v>4.5799999999999999E-3</v>
      </c>
      <c r="R249" s="177">
        <f>Q249*H249</f>
        <v>0.11842048000000001</v>
      </c>
      <c r="S249" s="177">
        <v>0</v>
      </c>
      <c r="T249" s="178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79" t="s">
        <v>113</v>
      </c>
      <c r="AT249" s="179" t="s">
        <v>108</v>
      </c>
      <c r="AU249" s="179" t="s">
        <v>76</v>
      </c>
      <c r="AY249" s="17" t="s">
        <v>105</v>
      </c>
      <c r="BE249" s="180">
        <f>IF(N249="základní",J249,0)</f>
        <v>12643.58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7" t="s">
        <v>74</v>
      </c>
      <c r="BK249" s="180">
        <f>ROUND(I249*H249,2)</f>
        <v>12643.58</v>
      </c>
      <c r="BL249" s="17" t="s">
        <v>113</v>
      </c>
      <c r="BM249" s="179" t="s">
        <v>594</v>
      </c>
    </row>
    <row r="250" spans="1:65" s="2" customFormat="1" ht="11.25">
      <c r="A250" s="31"/>
      <c r="B250" s="32"/>
      <c r="C250" s="33"/>
      <c r="D250" s="181" t="s">
        <v>115</v>
      </c>
      <c r="E250" s="33"/>
      <c r="F250" s="182" t="s">
        <v>595</v>
      </c>
      <c r="G250" s="33"/>
      <c r="H250" s="33"/>
      <c r="I250" s="33"/>
      <c r="J250" s="33"/>
      <c r="K250" s="33"/>
      <c r="L250" s="36"/>
      <c r="M250" s="183"/>
      <c r="N250" s="184"/>
      <c r="O250" s="61"/>
      <c r="P250" s="61"/>
      <c r="Q250" s="61"/>
      <c r="R250" s="61"/>
      <c r="S250" s="61"/>
      <c r="T250" s="62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7" t="s">
        <v>115</v>
      </c>
      <c r="AU250" s="17" t="s">
        <v>76</v>
      </c>
    </row>
    <row r="251" spans="1:65" s="2" customFormat="1" ht="11.25">
      <c r="A251" s="31"/>
      <c r="B251" s="32"/>
      <c r="C251" s="33"/>
      <c r="D251" s="207" t="s">
        <v>382</v>
      </c>
      <c r="E251" s="33"/>
      <c r="F251" s="208" t="s">
        <v>596</v>
      </c>
      <c r="G251" s="33"/>
      <c r="H251" s="33"/>
      <c r="I251" s="33"/>
      <c r="J251" s="33"/>
      <c r="K251" s="33"/>
      <c r="L251" s="36"/>
      <c r="M251" s="183"/>
      <c r="N251" s="184"/>
      <c r="O251" s="61"/>
      <c r="P251" s="61"/>
      <c r="Q251" s="61"/>
      <c r="R251" s="61"/>
      <c r="S251" s="61"/>
      <c r="T251" s="62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7" t="s">
        <v>382</v>
      </c>
      <c r="AU251" s="17" t="s">
        <v>76</v>
      </c>
    </row>
    <row r="252" spans="1:65" s="13" customFormat="1" ht="11.25">
      <c r="B252" s="185"/>
      <c r="C252" s="186"/>
      <c r="D252" s="181" t="s">
        <v>117</v>
      </c>
      <c r="E252" s="187" t="s">
        <v>17</v>
      </c>
      <c r="F252" s="188" t="s">
        <v>597</v>
      </c>
      <c r="G252" s="186"/>
      <c r="H252" s="189">
        <v>25.856000000000002</v>
      </c>
      <c r="I252" s="186"/>
      <c r="J252" s="186"/>
      <c r="K252" s="186"/>
      <c r="L252" s="190"/>
      <c r="M252" s="191"/>
      <c r="N252" s="192"/>
      <c r="O252" s="192"/>
      <c r="P252" s="192"/>
      <c r="Q252" s="192"/>
      <c r="R252" s="192"/>
      <c r="S252" s="192"/>
      <c r="T252" s="193"/>
      <c r="AT252" s="194" t="s">
        <v>117</v>
      </c>
      <c r="AU252" s="194" t="s">
        <v>76</v>
      </c>
      <c r="AV252" s="13" t="s">
        <v>76</v>
      </c>
      <c r="AW252" s="13" t="s">
        <v>28</v>
      </c>
      <c r="AX252" s="13" t="s">
        <v>74</v>
      </c>
      <c r="AY252" s="194" t="s">
        <v>105</v>
      </c>
    </row>
    <row r="253" spans="1:65" s="2" customFormat="1" ht="16.5" customHeight="1">
      <c r="A253" s="31"/>
      <c r="B253" s="32"/>
      <c r="C253" s="169" t="s">
        <v>309</v>
      </c>
      <c r="D253" s="169" t="s">
        <v>108</v>
      </c>
      <c r="E253" s="170" t="s">
        <v>598</v>
      </c>
      <c r="F253" s="171" t="s">
        <v>599</v>
      </c>
      <c r="G253" s="172" t="s">
        <v>378</v>
      </c>
      <c r="H253" s="173">
        <v>25.856000000000002</v>
      </c>
      <c r="I253" s="174">
        <v>116</v>
      </c>
      <c r="J253" s="174">
        <f>ROUND(I253*H253,2)</f>
        <v>2999.3</v>
      </c>
      <c r="K253" s="171" t="s">
        <v>379</v>
      </c>
      <c r="L253" s="36"/>
      <c r="M253" s="175" t="s">
        <v>17</v>
      </c>
      <c r="N253" s="176" t="s">
        <v>37</v>
      </c>
      <c r="O253" s="177">
        <v>0.28199999999999997</v>
      </c>
      <c r="P253" s="177">
        <f>O253*H253</f>
        <v>7.2913920000000001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79" t="s">
        <v>113</v>
      </c>
      <c r="AT253" s="179" t="s">
        <v>108</v>
      </c>
      <c r="AU253" s="179" t="s">
        <v>76</v>
      </c>
      <c r="AY253" s="17" t="s">
        <v>105</v>
      </c>
      <c r="BE253" s="180">
        <f>IF(N253="základní",J253,0)</f>
        <v>2999.3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7" t="s">
        <v>74</v>
      </c>
      <c r="BK253" s="180">
        <f>ROUND(I253*H253,2)</f>
        <v>2999.3</v>
      </c>
      <c r="BL253" s="17" t="s">
        <v>113</v>
      </c>
      <c r="BM253" s="179" t="s">
        <v>600</v>
      </c>
    </row>
    <row r="254" spans="1:65" s="2" customFormat="1" ht="11.25">
      <c r="A254" s="31"/>
      <c r="B254" s="32"/>
      <c r="C254" s="33"/>
      <c r="D254" s="181" t="s">
        <v>115</v>
      </c>
      <c r="E254" s="33"/>
      <c r="F254" s="182" t="s">
        <v>601</v>
      </c>
      <c r="G254" s="33"/>
      <c r="H254" s="33"/>
      <c r="I254" s="33"/>
      <c r="J254" s="33"/>
      <c r="K254" s="33"/>
      <c r="L254" s="36"/>
      <c r="M254" s="183"/>
      <c r="N254" s="184"/>
      <c r="O254" s="61"/>
      <c r="P254" s="61"/>
      <c r="Q254" s="61"/>
      <c r="R254" s="61"/>
      <c r="S254" s="61"/>
      <c r="T254" s="62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7" t="s">
        <v>115</v>
      </c>
      <c r="AU254" s="17" t="s">
        <v>76</v>
      </c>
    </row>
    <row r="255" spans="1:65" s="2" customFormat="1" ht="11.25">
      <c r="A255" s="31"/>
      <c r="B255" s="32"/>
      <c r="C255" s="33"/>
      <c r="D255" s="207" t="s">
        <v>382</v>
      </c>
      <c r="E255" s="33"/>
      <c r="F255" s="208" t="s">
        <v>602</v>
      </c>
      <c r="G255" s="33"/>
      <c r="H255" s="33"/>
      <c r="I255" s="33"/>
      <c r="J255" s="33"/>
      <c r="K255" s="33"/>
      <c r="L255" s="36"/>
      <c r="M255" s="183"/>
      <c r="N255" s="184"/>
      <c r="O255" s="61"/>
      <c r="P255" s="61"/>
      <c r="Q255" s="61"/>
      <c r="R255" s="61"/>
      <c r="S255" s="61"/>
      <c r="T255" s="62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7" t="s">
        <v>382</v>
      </c>
      <c r="AU255" s="17" t="s">
        <v>76</v>
      </c>
    </row>
    <row r="256" spans="1:65" s="13" customFormat="1" ht="11.25">
      <c r="B256" s="185"/>
      <c r="C256" s="186"/>
      <c r="D256" s="181" t="s">
        <v>117</v>
      </c>
      <c r="E256" s="187" t="s">
        <v>17</v>
      </c>
      <c r="F256" s="188" t="s">
        <v>597</v>
      </c>
      <c r="G256" s="186"/>
      <c r="H256" s="189">
        <v>25.856000000000002</v>
      </c>
      <c r="I256" s="186"/>
      <c r="J256" s="186"/>
      <c r="K256" s="186"/>
      <c r="L256" s="190"/>
      <c r="M256" s="191"/>
      <c r="N256" s="192"/>
      <c r="O256" s="192"/>
      <c r="P256" s="192"/>
      <c r="Q256" s="192"/>
      <c r="R256" s="192"/>
      <c r="S256" s="192"/>
      <c r="T256" s="193"/>
      <c r="AT256" s="194" t="s">
        <v>117</v>
      </c>
      <c r="AU256" s="194" t="s">
        <v>76</v>
      </c>
      <c r="AV256" s="13" t="s">
        <v>76</v>
      </c>
      <c r="AW256" s="13" t="s">
        <v>28</v>
      </c>
      <c r="AX256" s="13" t="s">
        <v>74</v>
      </c>
      <c r="AY256" s="194" t="s">
        <v>105</v>
      </c>
    </row>
    <row r="257" spans="1:65" s="2" customFormat="1" ht="16.5" customHeight="1">
      <c r="A257" s="31"/>
      <c r="B257" s="32"/>
      <c r="C257" s="169" t="s">
        <v>259</v>
      </c>
      <c r="D257" s="169" t="s">
        <v>108</v>
      </c>
      <c r="E257" s="170" t="s">
        <v>603</v>
      </c>
      <c r="F257" s="171" t="s">
        <v>604</v>
      </c>
      <c r="G257" s="172" t="s">
        <v>137</v>
      </c>
      <c r="H257" s="173">
        <v>0.61199999999999999</v>
      </c>
      <c r="I257" s="174">
        <v>63700</v>
      </c>
      <c r="J257" s="174">
        <f>ROUND(I257*H257,2)</f>
        <v>38984.400000000001</v>
      </c>
      <c r="K257" s="171" t="s">
        <v>379</v>
      </c>
      <c r="L257" s="36"/>
      <c r="M257" s="175" t="s">
        <v>17</v>
      </c>
      <c r="N257" s="176" t="s">
        <v>37</v>
      </c>
      <c r="O257" s="177">
        <v>13.507999999999999</v>
      </c>
      <c r="P257" s="177">
        <f>O257*H257</f>
        <v>8.2668959999999991</v>
      </c>
      <c r="Q257" s="177">
        <v>1.0597399999999999</v>
      </c>
      <c r="R257" s="177">
        <f>Q257*H257</f>
        <v>0.6485608799999999</v>
      </c>
      <c r="S257" s="177">
        <v>0</v>
      </c>
      <c r="T257" s="178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79" t="s">
        <v>113</v>
      </c>
      <c r="AT257" s="179" t="s">
        <v>108</v>
      </c>
      <c r="AU257" s="179" t="s">
        <v>76</v>
      </c>
      <c r="AY257" s="17" t="s">
        <v>105</v>
      </c>
      <c r="BE257" s="180">
        <f>IF(N257="základní",J257,0)</f>
        <v>38984.400000000001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7" t="s">
        <v>74</v>
      </c>
      <c r="BK257" s="180">
        <f>ROUND(I257*H257,2)</f>
        <v>38984.400000000001</v>
      </c>
      <c r="BL257" s="17" t="s">
        <v>113</v>
      </c>
      <c r="BM257" s="179" t="s">
        <v>605</v>
      </c>
    </row>
    <row r="258" spans="1:65" s="2" customFormat="1" ht="11.25">
      <c r="A258" s="31"/>
      <c r="B258" s="32"/>
      <c r="C258" s="33"/>
      <c r="D258" s="181" t="s">
        <v>115</v>
      </c>
      <c r="E258" s="33"/>
      <c r="F258" s="182" t="s">
        <v>606</v>
      </c>
      <c r="G258" s="33"/>
      <c r="H258" s="33"/>
      <c r="I258" s="33"/>
      <c r="J258" s="33"/>
      <c r="K258" s="33"/>
      <c r="L258" s="36"/>
      <c r="M258" s="183"/>
      <c r="N258" s="184"/>
      <c r="O258" s="61"/>
      <c r="P258" s="61"/>
      <c r="Q258" s="61"/>
      <c r="R258" s="61"/>
      <c r="S258" s="61"/>
      <c r="T258" s="62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7" t="s">
        <v>115</v>
      </c>
      <c r="AU258" s="17" t="s">
        <v>76</v>
      </c>
    </row>
    <row r="259" spans="1:65" s="2" customFormat="1" ht="11.25">
      <c r="A259" s="31"/>
      <c r="B259" s="32"/>
      <c r="C259" s="33"/>
      <c r="D259" s="207" t="s">
        <v>382</v>
      </c>
      <c r="E259" s="33"/>
      <c r="F259" s="208" t="s">
        <v>607</v>
      </c>
      <c r="G259" s="33"/>
      <c r="H259" s="33"/>
      <c r="I259" s="33"/>
      <c r="J259" s="33"/>
      <c r="K259" s="33"/>
      <c r="L259" s="36"/>
      <c r="M259" s="183"/>
      <c r="N259" s="184"/>
      <c r="O259" s="61"/>
      <c r="P259" s="61"/>
      <c r="Q259" s="61"/>
      <c r="R259" s="61"/>
      <c r="S259" s="61"/>
      <c r="T259" s="62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7" t="s">
        <v>382</v>
      </c>
      <c r="AU259" s="17" t="s">
        <v>76</v>
      </c>
    </row>
    <row r="260" spans="1:65" s="13" customFormat="1" ht="11.25">
      <c r="B260" s="185"/>
      <c r="C260" s="186"/>
      <c r="D260" s="181" t="s">
        <v>117</v>
      </c>
      <c r="E260" s="187" t="s">
        <v>17</v>
      </c>
      <c r="F260" s="188" t="s">
        <v>608</v>
      </c>
      <c r="G260" s="186"/>
      <c r="H260" s="189">
        <v>0.61199999999999999</v>
      </c>
      <c r="I260" s="186"/>
      <c r="J260" s="186"/>
      <c r="K260" s="186"/>
      <c r="L260" s="190"/>
      <c r="M260" s="191"/>
      <c r="N260" s="192"/>
      <c r="O260" s="192"/>
      <c r="P260" s="192"/>
      <c r="Q260" s="192"/>
      <c r="R260" s="192"/>
      <c r="S260" s="192"/>
      <c r="T260" s="193"/>
      <c r="AT260" s="194" t="s">
        <v>117</v>
      </c>
      <c r="AU260" s="194" t="s">
        <v>76</v>
      </c>
      <c r="AV260" s="13" t="s">
        <v>76</v>
      </c>
      <c r="AW260" s="13" t="s">
        <v>28</v>
      </c>
      <c r="AX260" s="13" t="s">
        <v>74</v>
      </c>
      <c r="AY260" s="194" t="s">
        <v>105</v>
      </c>
    </row>
    <row r="261" spans="1:65" s="2" customFormat="1" ht="16.5" customHeight="1">
      <c r="A261" s="31"/>
      <c r="B261" s="32"/>
      <c r="C261" s="169" t="s">
        <v>320</v>
      </c>
      <c r="D261" s="169" t="s">
        <v>108</v>
      </c>
      <c r="E261" s="170" t="s">
        <v>609</v>
      </c>
      <c r="F261" s="171" t="s">
        <v>610</v>
      </c>
      <c r="G261" s="172" t="s">
        <v>137</v>
      </c>
      <c r="H261" s="173">
        <v>0.67900000000000005</v>
      </c>
      <c r="I261" s="174">
        <v>66100</v>
      </c>
      <c r="J261" s="174">
        <f>ROUND(I261*H261,2)</f>
        <v>44881.9</v>
      </c>
      <c r="K261" s="171" t="s">
        <v>379</v>
      </c>
      <c r="L261" s="36"/>
      <c r="M261" s="175" t="s">
        <v>17</v>
      </c>
      <c r="N261" s="176" t="s">
        <v>37</v>
      </c>
      <c r="O261" s="177">
        <v>15.231</v>
      </c>
      <c r="P261" s="177">
        <f>O261*H261</f>
        <v>10.341849</v>
      </c>
      <c r="Q261" s="177">
        <v>1.06277</v>
      </c>
      <c r="R261" s="177">
        <f>Q261*H261</f>
        <v>0.72162082999999999</v>
      </c>
      <c r="S261" s="177">
        <v>0</v>
      </c>
      <c r="T261" s="178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79" t="s">
        <v>113</v>
      </c>
      <c r="AT261" s="179" t="s">
        <v>108</v>
      </c>
      <c r="AU261" s="179" t="s">
        <v>76</v>
      </c>
      <c r="AY261" s="17" t="s">
        <v>105</v>
      </c>
      <c r="BE261" s="180">
        <f>IF(N261="základní",J261,0)</f>
        <v>44881.9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7" t="s">
        <v>74</v>
      </c>
      <c r="BK261" s="180">
        <f>ROUND(I261*H261,2)</f>
        <v>44881.9</v>
      </c>
      <c r="BL261" s="17" t="s">
        <v>113</v>
      </c>
      <c r="BM261" s="179" t="s">
        <v>611</v>
      </c>
    </row>
    <row r="262" spans="1:65" s="2" customFormat="1" ht="11.25">
      <c r="A262" s="31"/>
      <c r="B262" s="32"/>
      <c r="C262" s="33"/>
      <c r="D262" s="181" t="s">
        <v>115</v>
      </c>
      <c r="E262" s="33"/>
      <c r="F262" s="182" t="s">
        <v>612</v>
      </c>
      <c r="G262" s="33"/>
      <c r="H262" s="33"/>
      <c r="I262" s="33"/>
      <c r="J262" s="33"/>
      <c r="K262" s="33"/>
      <c r="L262" s="36"/>
      <c r="M262" s="183"/>
      <c r="N262" s="184"/>
      <c r="O262" s="61"/>
      <c r="P262" s="61"/>
      <c r="Q262" s="61"/>
      <c r="R262" s="61"/>
      <c r="S262" s="61"/>
      <c r="T262" s="62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7" t="s">
        <v>115</v>
      </c>
      <c r="AU262" s="17" t="s">
        <v>76</v>
      </c>
    </row>
    <row r="263" spans="1:65" s="2" customFormat="1" ht="11.25">
      <c r="A263" s="31"/>
      <c r="B263" s="32"/>
      <c r="C263" s="33"/>
      <c r="D263" s="207" t="s">
        <v>382</v>
      </c>
      <c r="E263" s="33"/>
      <c r="F263" s="208" t="s">
        <v>613</v>
      </c>
      <c r="G263" s="33"/>
      <c r="H263" s="33"/>
      <c r="I263" s="33"/>
      <c r="J263" s="33"/>
      <c r="K263" s="33"/>
      <c r="L263" s="36"/>
      <c r="M263" s="183"/>
      <c r="N263" s="184"/>
      <c r="O263" s="61"/>
      <c r="P263" s="61"/>
      <c r="Q263" s="61"/>
      <c r="R263" s="61"/>
      <c r="S263" s="61"/>
      <c r="T263" s="62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7" t="s">
        <v>382</v>
      </c>
      <c r="AU263" s="17" t="s">
        <v>76</v>
      </c>
    </row>
    <row r="264" spans="1:65" s="13" customFormat="1" ht="11.25">
      <c r="B264" s="185"/>
      <c r="C264" s="186"/>
      <c r="D264" s="181" t="s">
        <v>117</v>
      </c>
      <c r="E264" s="187" t="s">
        <v>17</v>
      </c>
      <c r="F264" s="188" t="s">
        <v>614</v>
      </c>
      <c r="G264" s="186"/>
      <c r="H264" s="189">
        <v>0.67900000000000005</v>
      </c>
      <c r="I264" s="186"/>
      <c r="J264" s="186"/>
      <c r="K264" s="186"/>
      <c r="L264" s="190"/>
      <c r="M264" s="191"/>
      <c r="N264" s="192"/>
      <c r="O264" s="192"/>
      <c r="P264" s="192"/>
      <c r="Q264" s="192"/>
      <c r="R264" s="192"/>
      <c r="S264" s="192"/>
      <c r="T264" s="193"/>
      <c r="AT264" s="194" t="s">
        <v>117</v>
      </c>
      <c r="AU264" s="194" t="s">
        <v>76</v>
      </c>
      <c r="AV264" s="13" t="s">
        <v>76</v>
      </c>
      <c r="AW264" s="13" t="s">
        <v>28</v>
      </c>
      <c r="AX264" s="13" t="s">
        <v>74</v>
      </c>
      <c r="AY264" s="194" t="s">
        <v>105</v>
      </c>
    </row>
    <row r="265" spans="1:65" s="2" customFormat="1" ht="16.5" customHeight="1">
      <c r="A265" s="31"/>
      <c r="B265" s="32"/>
      <c r="C265" s="169" t="s">
        <v>326</v>
      </c>
      <c r="D265" s="169" t="s">
        <v>108</v>
      </c>
      <c r="E265" s="170" t="s">
        <v>615</v>
      </c>
      <c r="F265" s="171" t="s">
        <v>616</v>
      </c>
      <c r="G265" s="172" t="s">
        <v>120</v>
      </c>
      <c r="H265" s="173">
        <v>25.513000000000002</v>
      </c>
      <c r="I265" s="174">
        <v>4830</v>
      </c>
      <c r="J265" s="174">
        <f>ROUND(I265*H265,2)</f>
        <v>123227.79</v>
      </c>
      <c r="K265" s="171" t="s">
        <v>379</v>
      </c>
      <c r="L265" s="36"/>
      <c r="M265" s="175" t="s">
        <v>17</v>
      </c>
      <c r="N265" s="176" t="s">
        <v>37</v>
      </c>
      <c r="O265" s="177">
        <v>1.4610000000000001</v>
      </c>
      <c r="P265" s="177">
        <f>O265*H265</f>
        <v>37.274493000000007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79" t="s">
        <v>113</v>
      </c>
      <c r="AT265" s="179" t="s">
        <v>108</v>
      </c>
      <c r="AU265" s="179" t="s">
        <v>76</v>
      </c>
      <c r="AY265" s="17" t="s">
        <v>105</v>
      </c>
      <c r="BE265" s="180">
        <f>IF(N265="základní",J265,0)</f>
        <v>123227.79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7" t="s">
        <v>74</v>
      </c>
      <c r="BK265" s="180">
        <f>ROUND(I265*H265,2)</f>
        <v>123227.79</v>
      </c>
      <c r="BL265" s="17" t="s">
        <v>113</v>
      </c>
      <c r="BM265" s="179" t="s">
        <v>617</v>
      </c>
    </row>
    <row r="266" spans="1:65" s="2" customFormat="1" ht="11.25">
      <c r="A266" s="31"/>
      <c r="B266" s="32"/>
      <c r="C266" s="33"/>
      <c r="D266" s="181" t="s">
        <v>115</v>
      </c>
      <c r="E266" s="33"/>
      <c r="F266" s="182" t="s">
        <v>618</v>
      </c>
      <c r="G266" s="33"/>
      <c r="H266" s="33"/>
      <c r="I266" s="33"/>
      <c r="J266" s="33"/>
      <c r="K266" s="33"/>
      <c r="L266" s="36"/>
      <c r="M266" s="183"/>
      <c r="N266" s="184"/>
      <c r="O266" s="61"/>
      <c r="P266" s="61"/>
      <c r="Q266" s="61"/>
      <c r="R266" s="61"/>
      <c r="S266" s="61"/>
      <c r="T266" s="62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7" t="s">
        <v>115</v>
      </c>
      <c r="AU266" s="17" t="s">
        <v>76</v>
      </c>
    </row>
    <row r="267" spans="1:65" s="2" customFormat="1" ht="11.25">
      <c r="A267" s="31"/>
      <c r="B267" s="32"/>
      <c r="C267" s="33"/>
      <c r="D267" s="207" t="s">
        <v>382</v>
      </c>
      <c r="E267" s="33"/>
      <c r="F267" s="208" t="s">
        <v>619</v>
      </c>
      <c r="G267" s="33"/>
      <c r="H267" s="33"/>
      <c r="I267" s="33"/>
      <c r="J267" s="33"/>
      <c r="K267" s="33"/>
      <c r="L267" s="36"/>
      <c r="M267" s="183"/>
      <c r="N267" s="184"/>
      <c r="O267" s="61"/>
      <c r="P267" s="61"/>
      <c r="Q267" s="61"/>
      <c r="R267" s="61"/>
      <c r="S267" s="61"/>
      <c r="T267" s="62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7" t="s">
        <v>382</v>
      </c>
      <c r="AU267" s="17" t="s">
        <v>76</v>
      </c>
    </row>
    <row r="268" spans="1:65" s="13" customFormat="1" ht="11.25">
      <c r="B268" s="185"/>
      <c r="C268" s="186"/>
      <c r="D268" s="181" t="s">
        <v>117</v>
      </c>
      <c r="E268" s="187" t="s">
        <v>17</v>
      </c>
      <c r="F268" s="188" t="s">
        <v>620</v>
      </c>
      <c r="G268" s="186"/>
      <c r="H268" s="189">
        <v>25.513000000000002</v>
      </c>
      <c r="I268" s="186"/>
      <c r="J268" s="186"/>
      <c r="K268" s="186"/>
      <c r="L268" s="190"/>
      <c r="M268" s="191"/>
      <c r="N268" s="192"/>
      <c r="O268" s="192"/>
      <c r="P268" s="192"/>
      <c r="Q268" s="192"/>
      <c r="R268" s="192"/>
      <c r="S268" s="192"/>
      <c r="T268" s="193"/>
      <c r="AT268" s="194" t="s">
        <v>117</v>
      </c>
      <c r="AU268" s="194" t="s">
        <v>76</v>
      </c>
      <c r="AV268" s="13" t="s">
        <v>76</v>
      </c>
      <c r="AW268" s="13" t="s">
        <v>28</v>
      </c>
      <c r="AX268" s="13" t="s">
        <v>74</v>
      </c>
      <c r="AY268" s="194" t="s">
        <v>105</v>
      </c>
    </row>
    <row r="269" spans="1:65" s="2" customFormat="1" ht="24.2" customHeight="1">
      <c r="A269" s="31"/>
      <c r="B269" s="32"/>
      <c r="C269" s="169" t="s">
        <v>332</v>
      </c>
      <c r="D269" s="169" t="s">
        <v>108</v>
      </c>
      <c r="E269" s="170" t="s">
        <v>621</v>
      </c>
      <c r="F269" s="171" t="s">
        <v>622</v>
      </c>
      <c r="G269" s="172" t="s">
        <v>120</v>
      </c>
      <c r="H269" s="173">
        <v>25.513000000000002</v>
      </c>
      <c r="I269" s="174">
        <v>698</v>
      </c>
      <c r="J269" s="174">
        <f>ROUND(I269*H269,2)</f>
        <v>17808.07</v>
      </c>
      <c r="K269" s="171" t="s">
        <v>379</v>
      </c>
      <c r="L269" s="36"/>
      <c r="M269" s="175" t="s">
        <v>17</v>
      </c>
      <c r="N269" s="176" t="s">
        <v>37</v>
      </c>
      <c r="O269" s="177">
        <v>0.76300000000000001</v>
      </c>
      <c r="P269" s="177">
        <f>O269*H269</f>
        <v>19.466419000000002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79" t="s">
        <v>113</v>
      </c>
      <c r="AT269" s="179" t="s">
        <v>108</v>
      </c>
      <c r="AU269" s="179" t="s">
        <v>76</v>
      </c>
      <c r="AY269" s="17" t="s">
        <v>105</v>
      </c>
      <c r="BE269" s="180">
        <f>IF(N269="základní",J269,0)</f>
        <v>17808.07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7" t="s">
        <v>74</v>
      </c>
      <c r="BK269" s="180">
        <f>ROUND(I269*H269,2)</f>
        <v>17808.07</v>
      </c>
      <c r="BL269" s="17" t="s">
        <v>113</v>
      </c>
      <c r="BM269" s="179" t="s">
        <v>623</v>
      </c>
    </row>
    <row r="270" spans="1:65" s="2" customFormat="1" ht="11.25">
      <c r="A270" s="31"/>
      <c r="B270" s="32"/>
      <c r="C270" s="33"/>
      <c r="D270" s="181" t="s">
        <v>115</v>
      </c>
      <c r="E270" s="33"/>
      <c r="F270" s="182" t="s">
        <v>584</v>
      </c>
      <c r="G270" s="33"/>
      <c r="H270" s="33"/>
      <c r="I270" s="33"/>
      <c r="J270" s="33"/>
      <c r="K270" s="33"/>
      <c r="L270" s="36"/>
      <c r="M270" s="183"/>
      <c r="N270" s="184"/>
      <c r="O270" s="61"/>
      <c r="P270" s="61"/>
      <c r="Q270" s="61"/>
      <c r="R270" s="61"/>
      <c r="S270" s="61"/>
      <c r="T270" s="62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7" t="s">
        <v>115</v>
      </c>
      <c r="AU270" s="17" t="s">
        <v>76</v>
      </c>
    </row>
    <row r="271" spans="1:65" s="2" customFormat="1" ht="11.25">
      <c r="A271" s="31"/>
      <c r="B271" s="32"/>
      <c r="C271" s="33"/>
      <c r="D271" s="207" t="s">
        <v>382</v>
      </c>
      <c r="E271" s="33"/>
      <c r="F271" s="208" t="s">
        <v>624</v>
      </c>
      <c r="G271" s="33"/>
      <c r="H271" s="33"/>
      <c r="I271" s="33"/>
      <c r="J271" s="33"/>
      <c r="K271" s="33"/>
      <c r="L271" s="36"/>
      <c r="M271" s="183"/>
      <c r="N271" s="184"/>
      <c r="O271" s="61"/>
      <c r="P271" s="61"/>
      <c r="Q271" s="61"/>
      <c r="R271" s="61"/>
      <c r="S271" s="61"/>
      <c r="T271" s="62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7" t="s">
        <v>382</v>
      </c>
      <c r="AU271" s="17" t="s">
        <v>76</v>
      </c>
    </row>
    <row r="272" spans="1:65" s="13" customFormat="1" ht="11.25">
      <c r="B272" s="185"/>
      <c r="C272" s="186"/>
      <c r="D272" s="181" t="s">
        <v>117</v>
      </c>
      <c r="E272" s="187" t="s">
        <v>17</v>
      </c>
      <c r="F272" s="188" t="s">
        <v>625</v>
      </c>
      <c r="G272" s="186"/>
      <c r="H272" s="189">
        <v>25.513000000000002</v>
      </c>
      <c r="I272" s="186"/>
      <c r="J272" s="186"/>
      <c r="K272" s="186"/>
      <c r="L272" s="190"/>
      <c r="M272" s="191"/>
      <c r="N272" s="192"/>
      <c r="O272" s="192"/>
      <c r="P272" s="192"/>
      <c r="Q272" s="192"/>
      <c r="R272" s="192"/>
      <c r="S272" s="192"/>
      <c r="T272" s="193"/>
      <c r="AT272" s="194" t="s">
        <v>117</v>
      </c>
      <c r="AU272" s="194" t="s">
        <v>76</v>
      </c>
      <c r="AV272" s="13" t="s">
        <v>76</v>
      </c>
      <c r="AW272" s="13" t="s">
        <v>28</v>
      </c>
      <c r="AX272" s="13" t="s">
        <v>74</v>
      </c>
      <c r="AY272" s="194" t="s">
        <v>105</v>
      </c>
    </row>
    <row r="273" spans="1:65" s="2" customFormat="1" ht="16.5" customHeight="1">
      <c r="A273" s="31"/>
      <c r="B273" s="32"/>
      <c r="C273" s="169" t="s">
        <v>337</v>
      </c>
      <c r="D273" s="169" t="s">
        <v>108</v>
      </c>
      <c r="E273" s="170" t="s">
        <v>626</v>
      </c>
      <c r="F273" s="171" t="s">
        <v>627</v>
      </c>
      <c r="G273" s="172" t="s">
        <v>378</v>
      </c>
      <c r="H273" s="173">
        <v>89.578999999999994</v>
      </c>
      <c r="I273" s="174">
        <v>1320</v>
      </c>
      <c r="J273" s="174">
        <f>ROUND(I273*H273,2)</f>
        <v>118244.28</v>
      </c>
      <c r="K273" s="171" t="s">
        <v>379</v>
      </c>
      <c r="L273" s="36"/>
      <c r="M273" s="175" t="s">
        <v>17</v>
      </c>
      <c r="N273" s="176" t="s">
        <v>37</v>
      </c>
      <c r="O273" s="177">
        <v>0.39700000000000002</v>
      </c>
      <c r="P273" s="177">
        <f>O273*H273</f>
        <v>35.562863</v>
      </c>
      <c r="Q273" s="177">
        <v>1.4400000000000001E-3</v>
      </c>
      <c r="R273" s="177">
        <f>Q273*H273</f>
        <v>0.12899375999999999</v>
      </c>
      <c r="S273" s="177">
        <v>0</v>
      </c>
      <c r="T273" s="178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9" t="s">
        <v>113</v>
      </c>
      <c r="AT273" s="179" t="s">
        <v>108</v>
      </c>
      <c r="AU273" s="179" t="s">
        <v>76</v>
      </c>
      <c r="AY273" s="17" t="s">
        <v>105</v>
      </c>
      <c r="BE273" s="180">
        <f>IF(N273="základní",J273,0)</f>
        <v>118244.28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7" t="s">
        <v>74</v>
      </c>
      <c r="BK273" s="180">
        <f>ROUND(I273*H273,2)</f>
        <v>118244.28</v>
      </c>
      <c r="BL273" s="17" t="s">
        <v>113</v>
      </c>
      <c r="BM273" s="179" t="s">
        <v>628</v>
      </c>
    </row>
    <row r="274" spans="1:65" s="2" customFormat="1" ht="11.25">
      <c r="A274" s="31"/>
      <c r="B274" s="32"/>
      <c r="C274" s="33"/>
      <c r="D274" s="181" t="s">
        <v>115</v>
      </c>
      <c r="E274" s="33"/>
      <c r="F274" s="182" t="s">
        <v>629</v>
      </c>
      <c r="G274" s="33"/>
      <c r="H274" s="33"/>
      <c r="I274" s="33"/>
      <c r="J274" s="33"/>
      <c r="K274" s="33"/>
      <c r="L274" s="36"/>
      <c r="M274" s="183"/>
      <c r="N274" s="184"/>
      <c r="O274" s="61"/>
      <c r="P274" s="61"/>
      <c r="Q274" s="61"/>
      <c r="R274" s="61"/>
      <c r="S274" s="61"/>
      <c r="T274" s="62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7" t="s">
        <v>115</v>
      </c>
      <c r="AU274" s="17" t="s">
        <v>76</v>
      </c>
    </row>
    <row r="275" spans="1:65" s="2" customFormat="1" ht="11.25">
      <c r="A275" s="31"/>
      <c r="B275" s="32"/>
      <c r="C275" s="33"/>
      <c r="D275" s="207" t="s">
        <v>382</v>
      </c>
      <c r="E275" s="33"/>
      <c r="F275" s="208" t="s">
        <v>630</v>
      </c>
      <c r="G275" s="33"/>
      <c r="H275" s="33"/>
      <c r="I275" s="33"/>
      <c r="J275" s="33"/>
      <c r="K275" s="33"/>
      <c r="L275" s="36"/>
      <c r="M275" s="183"/>
      <c r="N275" s="184"/>
      <c r="O275" s="61"/>
      <c r="P275" s="61"/>
      <c r="Q275" s="61"/>
      <c r="R275" s="61"/>
      <c r="S275" s="61"/>
      <c r="T275" s="62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7" t="s">
        <v>382</v>
      </c>
      <c r="AU275" s="17" t="s">
        <v>76</v>
      </c>
    </row>
    <row r="276" spans="1:65" s="13" customFormat="1" ht="11.25">
      <c r="B276" s="185"/>
      <c r="C276" s="186"/>
      <c r="D276" s="181" t="s">
        <v>117</v>
      </c>
      <c r="E276" s="187" t="s">
        <v>17</v>
      </c>
      <c r="F276" s="188" t="s">
        <v>631</v>
      </c>
      <c r="G276" s="186"/>
      <c r="H276" s="189">
        <v>89.578999999999994</v>
      </c>
      <c r="I276" s="186"/>
      <c r="J276" s="186"/>
      <c r="K276" s="186"/>
      <c r="L276" s="190"/>
      <c r="M276" s="191"/>
      <c r="N276" s="192"/>
      <c r="O276" s="192"/>
      <c r="P276" s="192"/>
      <c r="Q276" s="192"/>
      <c r="R276" s="192"/>
      <c r="S276" s="192"/>
      <c r="T276" s="193"/>
      <c r="AT276" s="194" t="s">
        <v>117</v>
      </c>
      <c r="AU276" s="194" t="s">
        <v>76</v>
      </c>
      <c r="AV276" s="13" t="s">
        <v>76</v>
      </c>
      <c r="AW276" s="13" t="s">
        <v>28</v>
      </c>
      <c r="AX276" s="13" t="s">
        <v>74</v>
      </c>
      <c r="AY276" s="194" t="s">
        <v>105</v>
      </c>
    </row>
    <row r="277" spans="1:65" s="2" customFormat="1" ht="16.5" customHeight="1">
      <c r="A277" s="31"/>
      <c r="B277" s="32"/>
      <c r="C277" s="169" t="s">
        <v>343</v>
      </c>
      <c r="D277" s="169" t="s">
        <v>108</v>
      </c>
      <c r="E277" s="170" t="s">
        <v>632</v>
      </c>
      <c r="F277" s="171" t="s">
        <v>633</v>
      </c>
      <c r="G277" s="172" t="s">
        <v>378</v>
      </c>
      <c r="H277" s="173">
        <v>89.578999999999994</v>
      </c>
      <c r="I277" s="174">
        <v>63.8</v>
      </c>
      <c r="J277" s="174">
        <f>ROUND(I277*H277,2)</f>
        <v>5715.14</v>
      </c>
      <c r="K277" s="171" t="s">
        <v>379</v>
      </c>
      <c r="L277" s="36"/>
      <c r="M277" s="175" t="s">
        <v>17</v>
      </c>
      <c r="N277" s="176" t="s">
        <v>37</v>
      </c>
      <c r="O277" s="177">
        <v>0.14399999999999999</v>
      </c>
      <c r="P277" s="177">
        <f>O277*H277</f>
        <v>12.899375999999998</v>
      </c>
      <c r="Q277" s="177">
        <v>4.0000000000000003E-5</v>
      </c>
      <c r="R277" s="177">
        <f>Q277*H277</f>
        <v>3.5831600000000002E-3</v>
      </c>
      <c r="S277" s="177">
        <v>0</v>
      </c>
      <c r="T277" s="178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79" t="s">
        <v>113</v>
      </c>
      <c r="AT277" s="179" t="s">
        <v>108</v>
      </c>
      <c r="AU277" s="179" t="s">
        <v>76</v>
      </c>
      <c r="AY277" s="17" t="s">
        <v>105</v>
      </c>
      <c r="BE277" s="180">
        <f>IF(N277="základní",J277,0)</f>
        <v>5715.14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7" t="s">
        <v>74</v>
      </c>
      <c r="BK277" s="180">
        <f>ROUND(I277*H277,2)</f>
        <v>5715.14</v>
      </c>
      <c r="BL277" s="17" t="s">
        <v>113</v>
      </c>
      <c r="BM277" s="179" t="s">
        <v>634</v>
      </c>
    </row>
    <row r="278" spans="1:65" s="2" customFormat="1" ht="11.25">
      <c r="A278" s="31"/>
      <c r="B278" s="32"/>
      <c r="C278" s="33"/>
      <c r="D278" s="181" t="s">
        <v>115</v>
      </c>
      <c r="E278" s="33"/>
      <c r="F278" s="182" t="s">
        <v>635</v>
      </c>
      <c r="G278" s="33"/>
      <c r="H278" s="33"/>
      <c r="I278" s="33"/>
      <c r="J278" s="33"/>
      <c r="K278" s="33"/>
      <c r="L278" s="36"/>
      <c r="M278" s="183"/>
      <c r="N278" s="184"/>
      <c r="O278" s="61"/>
      <c r="P278" s="61"/>
      <c r="Q278" s="61"/>
      <c r="R278" s="61"/>
      <c r="S278" s="61"/>
      <c r="T278" s="62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7" t="s">
        <v>115</v>
      </c>
      <c r="AU278" s="17" t="s">
        <v>76</v>
      </c>
    </row>
    <row r="279" spans="1:65" s="2" customFormat="1" ht="11.25">
      <c r="A279" s="31"/>
      <c r="B279" s="32"/>
      <c r="C279" s="33"/>
      <c r="D279" s="207" t="s">
        <v>382</v>
      </c>
      <c r="E279" s="33"/>
      <c r="F279" s="208" t="s">
        <v>636</v>
      </c>
      <c r="G279" s="33"/>
      <c r="H279" s="33"/>
      <c r="I279" s="33"/>
      <c r="J279" s="33"/>
      <c r="K279" s="33"/>
      <c r="L279" s="36"/>
      <c r="M279" s="183"/>
      <c r="N279" s="184"/>
      <c r="O279" s="61"/>
      <c r="P279" s="61"/>
      <c r="Q279" s="61"/>
      <c r="R279" s="61"/>
      <c r="S279" s="61"/>
      <c r="T279" s="62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7" t="s">
        <v>382</v>
      </c>
      <c r="AU279" s="17" t="s">
        <v>76</v>
      </c>
    </row>
    <row r="280" spans="1:65" s="13" customFormat="1" ht="11.25">
      <c r="B280" s="185"/>
      <c r="C280" s="186"/>
      <c r="D280" s="181" t="s">
        <v>117</v>
      </c>
      <c r="E280" s="187" t="s">
        <v>17</v>
      </c>
      <c r="F280" s="188" t="s">
        <v>631</v>
      </c>
      <c r="G280" s="186"/>
      <c r="H280" s="189">
        <v>89.578999999999994</v>
      </c>
      <c r="I280" s="186"/>
      <c r="J280" s="186"/>
      <c r="K280" s="186"/>
      <c r="L280" s="190"/>
      <c r="M280" s="191"/>
      <c r="N280" s="192"/>
      <c r="O280" s="192"/>
      <c r="P280" s="192"/>
      <c r="Q280" s="192"/>
      <c r="R280" s="192"/>
      <c r="S280" s="192"/>
      <c r="T280" s="193"/>
      <c r="AT280" s="194" t="s">
        <v>117</v>
      </c>
      <c r="AU280" s="194" t="s">
        <v>76</v>
      </c>
      <c r="AV280" s="13" t="s">
        <v>76</v>
      </c>
      <c r="AW280" s="13" t="s">
        <v>28</v>
      </c>
      <c r="AX280" s="13" t="s">
        <v>74</v>
      </c>
      <c r="AY280" s="194" t="s">
        <v>105</v>
      </c>
    </row>
    <row r="281" spans="1:65" s="2" customFormat="1" ht="16.5" customHeight="1">
      <c r="A281" s="31"/>
      <c r="B281" s="32"/>
      <c r="C281" s="169" t="s">
        <v>349</v>
      </c>
      <c r="D281" s="169" t="s">
        <v>108</v>
      </c>
      <c r="E281" s="170" t="s">
        <v>637</v>
      </c>
      <c r="F281" s="171" t="s">
        <v>638</v>
      </c>
      <c r="G281" s="172" t="s">
        <v>120</v>
      </c>
      <c r="H281" s="173">
        <v>1.22</v>
      </c>
      <c r="I281" s="174">
        <v>4400</v>
      </c>
      <c r="J281" s="174">
        <f>ROUND(I281*H281,2)</f>
        <v>5368</v>
      </c>
      <c r="K281" s="171" t="s">
        <v>379</v>
      </c>
      <c r="L281" s="36"/>
      <c r="M281" s="175" t="s">
        <v>17</v>
      </c>
      <c r="N281" s="176" t="s">
        <v>37</v>
      </c>
      <c r="O281" s="177">
        <v>1.052</v>
      </c>
      <c r="P281" s="177">
        <f>O281*H281</f>
        <v>1.2834400000000001</v>
      </c>
      <c r="Q281" s="177">
        <v>2.55328</v>
      </c>
      <c r="R281" s="177">
        <f>Q281*H281</f>
        <v>3.1150015999999998</v>
      </c>
      <c r="S281" s="177">
        <v>0</v>
      </c>
      <c r="T281" s="17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79" t="s">
        <v>113</v>
      </c>
      <c r="AT281" s="179" t="s">
        <v>108</v>
      </c>
      <c r="AU281" s="179" t="s">
        <v>76</v>
      </c>
      <c r="AY281" s="17" t="s">
        <v>105</v>
      </c>
      <c r="BE281" s="180">
        <f>IF(N281="základní",J281,0)</f>
        <v>5368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7" t="s">
        <v>74</v>
      </c>
      <c r="BK281" s="180">
        <f>ROUND(I281*H281,2)</f>
        <v>5368</v>
      </c>
      <c r="BL281" s="17" t="s">
        <v>113</v>
      </c>
      <c r="BM281" s="179" t="s">
        <v>639</v>
      </c>
    </row>
    <row r="282" spans="1:65" s="2" customFormat="1" ht="11.25">
      <c r="A282" s="31"/>
      <c r="B282" s="32"/>
      <c r="C282" s="33"/>
      <c r="D282" s="181" t="s">
        <v>115</v>
      </c>
      <c r="E282" s="33"/>
      <c r="F282" s="182" t="s">
        <v>640</v>
      </c>
      <c r="G282" s="33"/>
      <c r="H282" s="33"/>
      <c r="I282" s="33"/>
      <c r="J282" s="33"/>
      <c r="K282" s="33"/>
      <c r="L282" s="36"/>
      <c r="M282" s="183"/>
      <c r="N282" s="184"/>
      <c r="O282" s="61"/>
      <c r="P282" s="61"/>
      <c r="Q282" s="61"/>
      <c r="R282" s="61"/>
      <c r="S282" s="61"/>
      <c r="T282" s="62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7" t="s">
        <v>115</v>
      </c>
      <c r="AU282" s="17" t="s">
        <v>76</v>
      </c>
    </row>
    <row r="283" spans="1:65" s="2" customFormat="1" ht="11.25">
      <c r="A283" s="31"/>
      <c r="B283" s="32"/>
      <c r="C283" s="33"/>
      <c r="D283" s="207" t="s">
        <v>382</v>
      </c>
      <c r="E283" s="33"/>
      <c r="F283" s="208" t="s">
        <v>641</v>
      </c>
      <c r="G283" s="33"/>
      <c r="H283" s="33"/>
      <c r="I283" s="33"/>
      <c r="J283" s="33"/>
      <c r="K283" s="33"/>
      <c r="L283" s="36"/>
      <c r="M283" s="183"/>
      <c r="N283" s="184"/>
      <c r="O283" s="61"/>
      <c r="P283" s="61"/>
      <c r="Q283" s="61"/>
      <c r="R283" s="61"/>
      <c r="S283" s="61"/>
      <c r="T283" s="62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7" t="s">
        <v>382</v>
      </c>
      <c r="AU283" s="17" t="s">
        <v>76</v>
      </c>
    </row>
    <row r="284" spans="1:65" s="13" customFormat="1" ht="11.25">
      <c r="B284" s="185"/>
      <c r="C284" s="186"/>
      <c r="D284" s="181" t="s">
        <v>117</v>
      </c>
      <c r="E284" s="187" t="s">
        <v>17</v>
      </c>
      <c r="F284" s="188" t="s">
        <v>642</v>
      </c>
      <c r="G284" s="186"/>
      <c r="H284" s="189">
        <v>1.22</v>
      </c>
      <c r="I284" s="186"/>
      <c r="J284" s="186"/>
      <c r="K284" s="186"/>
      <c r="L284" s="190"/>
      <c r="M284" s="191"/>
      <c r="N284" s="192"/>
      <c r="O284" s="192"/>
      <c r="P284" s="192"/>
      <c r="Q284" s="192"/>
      <c r="R284" s="192"/>
      <c r="S284" s="192"/>
      <c r="T284" s="193"/>
      <c r="AT284" s="194" t="s">
        <v>117</v>
      </c>
      <c r="AU284" s="194" t="s">
        <v>76</v>
      </c>
      <c r="AV284" s="13" t="s">
        <v>76</v>
      </c>
      <c r="AW284" s="13" t="s">
        <v>28</v>
      </c>
      <c r="AX284" s="13" t="s">
        <v>74</v>
      </c>
      <c r="AY284" s="194" t="s">
        <v>105</v>
      </c>
    </row>
    <row r="285" spans="1:65" s="12" customFormat="1" ht="22.9" customHeight="1">
      <c r="B285" s="154"/>
      <c r="C285" s="155"/>
      <c r="D285" s="156" t="s">
        <v>65</v>
      </c>
      <c r="E285" s="167" t="s">
        <v>124</v>
      </c>
      <c r="F285" s="167" t="s">
        <v>643</v>
      </c>
      <c r="G285" s="155"/>
      <c r="H285" s="155"/>
      <c r="I285" s="155"/>
      <c r="J285" s="168">
        <f>BK285</f>
        <v>619169.49</v>
      </c>
      <c r="K285" s="155"/>
      <c r="L285" s="159"/>
      <c r="M285" s="160"/>
      <c r="N285" s="161"/>
      <c r="O285" s="161"/>
      <c r="P285" s="162">
        <f>SUM(P286:P345)</f>
        <v>483.66210200000012</v>
      </c>
      <c r="Q285" s="161"/>
      <c r="R285" s="162">
        <f>SUM(R286:R345)</f>
        <v>9.5092618200000008</v>
      </c>
      <c r="S285" s="161"/>
      <c r="T285" s="163">
        <f>SUM(T286:T345)</f>
        <v>0</v>
      </c>
      <c r="AR285" s="164" t="s">
        <v>74</v>
      </c>
      <c r="AT285" s="165" t="s">
        <v>65</v>
      </c>
      <c r="AU285" s="165" t="s">
        <v>74</v>
      </c>
      <c r="AY285" s="164" t="s">
        <v>105</v>
      </c>
      <c r="BK285" s="166">
        <f>SUM(BK286:BK345)</f>
        <v>619169.49</v>
      </c>
    </row>
    <row r="286" spans="1:65" s="2" customFormat="1" ht="16.5" customHeight="1">
      <c r="A286" s="31"/>
      <c r="B286" s="32"/>
      <c r="C286" s="169" t="s">
        <v>644</v>
      </c>
      <c r="D286" s="169" t="s">
        <v>108</v>
      </c>
      <c r="E286" s="170" t="s">
        <v>645</v>
      </c>
      <c r="F286" s="171" t="s">
        <v>646</v>
      </c>
      <c r="G286" s="172" t="s">
        <v>378</v>
      </c>
      <c r="H286" s="173">
        <v>15</v>
      </c>
      <c r="I286" s="174">
        <v>1370</v>
      </c>
      <c r="J286" s="174">
        <f>ROUND(I286*H286,2)</f>
        <v>20550</v>
      </c>
      <c r="K286" s="171" t="s">
        <v>379</v>
      </c>
      <c r="L286" s="36"/>
      <c r="M286" s="175" t="s">
        <v>17</v>
      </c>
      <c r="N286" s="176" t="s">
        <v>37</v>
      </c>
      <c r="O286" s="177">
        <v>0.65</v>
      </c>
      <c r="P286" s="177">
        <f>O286*H286</f>
        <v>9.75</v>
      </c>
      <c r="Q286" s="177">
        <v>0.18249000000000001</v>
      </c>
      <c r="R286" s="177">
        <f>Q286*H286</f>
        <v>2.7373500000000002</v>
      </c>
      <c r="S286" s="177">
        <v>0</v>
      </c>
      <c r="T286" s="178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79" t="s">
        <v>113</v>
      </c>
      <c r="AT286" s="179" t="s">
        <v>108</v>
      </c>
      <c r="AU286" s="179" t="s">
        <v>76</v>
      </c>
      <c r="AY286" s="17" t="s">
        <v>105</v>
      </c>
      <c r="BE286" s="180">
        <f>IF(N286="základní",J286,0)</f>
        <v>20550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7" t="s">
        <v>74</v>
      </c>
      <c r="BK286" s="180">
        <f>ROUND(I286*H286,2)</f>
        <v>20550</v>
      </c>
      <c r="BL286" s="17" t="s">
        <v>113</v>
      </c>
      <c r="BM286" s="179" t="s">
        <v>647</v>
      </c>
    </row>
    <row r="287" spans="1:65" s="2" customFormat="1" ht="19.5">
      <c r="A287" s="31"/>
      <c r="B287" s="32"/>
      <c r="C287" s="33"/>
      <c r="D287" s="181" t="s">
        <v>115</v>
      </c>
      <c r="E287" s="33"/>
      <c r="F287" s="182" t="s">
        <v>648</v>
      </c>
      <c r="G287" s="33"/>
      <c r="H287" s="33"/>
      <c r="I287" s="33"/>
      <c r="J287" s="33"/>
      <c r="K287" s="33"/>
      <c r="L287" s="36"/>
      <c r="M287" s="183"/>
      <c r="N287" s="184"/>
      <c r="O287" s="61"/>
      <c r="P287" s="61"/>
      <c r="Q287" s="61"/>
      <c r="R287" s="61"/>
      <c r="S287" s="61"/>
      <c r="T287" s="62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7" t="s">
        <v>115</v>
      </c>
      <c r="AU287" s="17" t="s">
        <v>76</v>
      </c>
    </row>
    <row r="288" spans="1:65" s="2" customFormat="1" ht="11.25">
      <c r="A288" s="31"/>
      <c r="B288" s="32"/>
      <c r="C288" s="33"/>
      <c r="D288" s="207" t="s">
        <v>382</v>
      </c>
      <c r="E288" s="33"/>
      <c r="F288" s="208" t="s">
        <v>649</v>
      </c>
      <c r="G288" s="33"/>
      <c r="H288" s="33"/>
      <c r="I288" s="33"/>
      <c r="J288" s="33"/>
      <c r="K288" s="33"/>
      <c r="L288" s="36"/>
      <c r="M288" s="183"/>
      <c r="N288" s="184"/>
      <c r="O288" s="61"/>
      <c r="P288" s="61"/>
      <c r="Q288" s="61"/>
      <c r="R288" s="61"/>
      <c r="S288" s="61"/>
      <c r="T288" s="62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7" t="s">
        <v>382</v>
      </c>
      <c r="AU288" s="17" t="s">
        <v>76</v>
      </c>
    </row>
    <row r="289" spans="1:65" s="13" customFormat="1" ht="11.25">
      <c r="B289" s="185"/>
      <c r="C289" s="186"/>
      <c r="D289" s="181" t="s">
        <v>117</v>
      </c>
      <c r="E289" s="187" t="s">
        <v>17</v>
      </c>
      <c r="F289" s="188" t="s">
        <v>8</v>
      </c>
      <c r="G289" s="186"/>
      <c r="H289" s="189">
        <v>15</v>
      </c>
      <c r="I289" s="186"/>
      <c r="J289" s="186"/>
      <c r="K289" s="186"/>
      <c r="L289" s="190"/>
      <c r="M289" s="191"/>
      <c r="N289" s="192"/>
      <c r="O289" s="192"/>
      <c r="P289" s="192"/>
      <c r="Q289" s="192"/>
      <c r="R289" s="192"/>
      <c r="S289" s="192"/>
      <c r="T289" s="193"/>
      <c r="AT289" s="194" t="s">
        <v>117</v>
      </c>
      <c r="AU289" s="194" t="s">
        <v>76</v>
      </c>
      <c r="AV289" s="13" t="s">
        <v>76</v>
      </c>
      <c r="AW289" s="13" t="s">
        <v>28</v>
      </c>
      <c r="AX289" s="13" t="s">
        <v>74</v>
      </c>
      <c r="AY289" s="194" t="s">
        <v>105</v>
      </c>
    </row>
    <row r="290" spans="1:65" s="2" customFormat="1" ht="16.5" customHeight="1">
      <c r="A290" s="31"/>
      <c r="B290" s="32"/>
      <c r="C290" s="169" t="s">
        <v>650</v>
      </c>
      <c r="D290" s="169" t="s">
        <v>108</v>
      </c>
      <c r="E290" s="170" t="s">
        <v>651</v>
      </c>
      <c r="F290" s="171" t="s">
        <v>652</v>
      </c>
      <c r="G290" s="172" t="s">
        <v>120</v>
      </c>
      <c r="H290" s="173">
        <v>8</v>
      </c>
      <c r="I290" s="174">
        <v>3800</v>
      </c>
      <c r="J290" s="174">
        <f>ROUND(I290*H290,2)</f>
        <v>30400</v>
      </c>
      <c r="K290" s="171" t="s">
        <v>379</v>
      </c>
      <c r="L290" s="36"/>
      <c r="M290" s="175" t="s">
        <v>17</v>
      </c>
      <c r="N290" s="176" t="s">
        <v>37</v>
      </c>
      <c r="O290" s="177">
        <v>8.8000000000000007</v>
      </c>
      <c r="P290" s="177">
        <f>O290*H290</f>
        <v>70.400000000000006</v>
      </c>
      <c r="Q290" s="177">
        <v>3.6889999999999999E-2</v>
      </c>
      <c r="R290" s="177">
        <f>Q290*H290</f>
        <v>0.29511999999999999</v>
      </c>
      <c r="S290" s="177">
        <v>0</v>
      </c>
      <c r="T290" s="178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79" t="s">
        <v>113</v>
      </c>
      <c r="AT290" s="179" t="s">
        <v>108</v>
      </c>
      <c r="AU290" s="179" t="s">
        <v>76</v>
      </c>
      <c r="AY290" s="17" t="s">
        <v>105</v>
      </c>
      <c r="BE290" s="180">
        <f>IF(N290="základní",J290,0)</f>
        <v>30400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7" t="s">
        <v>74</v>
      </c>
      <c r="BK290" s="180">
        <f>ROUND(I290*H290,2)</f>
        <v>30400</v>
      </c>
      <c r="BL290" s="17" t="s">
        <v>113</v>
      </c>
      <c r="BM290" s="179" t="s">
        <v>653</v>
      </c>
    </row>
    <row r="291" spans="1:65" s="2" customFormat="1" ht="11.25">
      <c r="A291" s="31"/>
      <c r="B291" s="32"/>
      <c r="C291" s="33"/>
      <c r="D291" s="181" t="s">
        <v>115</v>
      </c>
      <c r="E291" s="33"/>
      <c r="F291" s="182" t="s">
        <v>652</v>
      </c>
      <c r="G291" s="33"/>
      <c r="H291" s="33"/>
      <c r="I291" s="33"/>
      <c r="J291" s="33"/>
      <c r="K291" s="33"/>
      <c r="L291" s="36"/>
      <c r="M291" s="183"/>
      <c r="N291" s="184"/>
      <c r="O291" s="61"/>
      <c r="P291" s="61"/>
      <c r="Q291" s="61"/>
      <c r="R291" s="61"/>
      <c r="S291" s="61"/>
      <c r="T291" s="62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7" t="s">
        <v>115</v>
      </c>
      <c r="AU291" s="17" t="s">
        <v>76</v>
      </c>
    </row>
    <row r="292" spans="1:65" s="2" customFormat="1" ht="11.25">
      <c r="A292" s="31"/>
      <c r="B292" s="32"/>
      <c r="C292" s="33"/>
      <c r="D292" s="207" t="s">
        <v>382</v>
      </c>
      <c r="E292" s="33"/>
      <c r="F292" s="208" t="s">
        <v>654</v>
      </c>
      <c r="G292" s="33"/>
      <c r="H292" s="33"/>
      <c r="I292" s="33"/>
      <c r="J292" s="33"/>
      <c r="K292" s="33"/>
      <c r="L292" s="36"/>
      <c r="M292" s="183"/>
      <c r="N292" s="184"/>
      <c r="O292" s="61"/>
      <c r="P292" s="61"/>
      <c r="Q292" s="61"/>
      <c r="R292" s="61"/>
      <c r="S292" s="61"/>
      <c r="T292" s="62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7" t="s">
        <v>382</v>
      </c>
      <c r="AU292" s="17" t="s">
        <v>76</v>
      </c>
    </row>
    <row r="293" spans="1:65" s="13" customFormat="1" ht="11.25">
      <c r="B293" s="185"/>
      <c r="C293" s="186"/>
      <c r="D293" s="181" t="s">
        <v>117</v>
      </c>
      <c r="E293" s="187" t="s">
        <v>17</v>
      </c>
      <c r="F293" s="188" t="s">
        <v>407</v>
      </c>
      <c r="G293" s="186"/>
      <c r="H293" s="189">
        <v>8</v>
      </c>
      <c r="I293" s="186"/>
      <c r="J293" s="186"/>
      <c r="K293" s="186"/>
      <c r="L293" s="190"/>
      <c r="M293" s="191"/>
      <c r="N293" s="192"/>
      <c r="O293" s="192"/>
      <c r="P293" s="192"/>
      <c r="Q293" s="192"/>
      <c r="R293" s="192"/>
      <c r="S293" s="192"/>
      <c r="T293" s="193"/>
      <c r="AT293" s="194" t="s">
        <v>117</v>
      </c>
      <c r="AU293" s="194" t="s">
        <v>76</v>
      </c>
      <c r="AV293" s="13" t="s">
        <v>76</v>
      </c>
      <c r="AW293" s="13" t="s">
        <v>28</v>
      </c>
      <c r="AX293" s="13" t="s">
        <v>74</v>
      </c>
      <c r="AY293" s="194" t="s">
        <v>105</v>
      </c>
    </row>
    <row r="294" spans="1:65" s="2" customFormat="1" ht="16.5" customHeight="1">
      <c r="A294" s="31"/>
      <c r="B294" s="32"/>
      <c r="C294" s="169" t="s">
        <v>655</v>
      </c>
      <c r="D294" s="169" t="s">
        <v>108</v>
      </c>
      <c r="E294" s="170" t="s">
        <v>656</v>
      </c>
      <c r="F294" s="171" t="s">
        <v>657</v>
      </c>
      <c r="G294" s="172" t="s">
        <v>120</v>
      </c>
      <c r="H294" s="173">
        <v>11.65</v>
      </c>
      <c r="I294" s="174">
        <v>6400</v>
      </c>
      <c r="J294" s="174">
        <f>ROUND(I294*H294,2)</f>
        <v>74560</v>
      </c>
      <c r="K294" s="171" t="s">
        <v>379</v>
      </c>
      <c r="L294" s="36"/>
      <c r="M294" s="175" t="s">
        <v>17</v>
      </c>
      <c r="N294" s="176" t="s">
        <v>37</v>
      </c>
      <c r="O294" s="177">
        <v>3.407</v>
      </c>
      <c r="P294" s="177">
        <f>O294*H294</f>
        <v>39.691549999999999</v>
      </c>
      <c r="Q294" s="177">
        <v>0</v>
      </c>
      <c r="R294" s="177">
        <f>Q294*H294</f>
        <v>0</v>
      </c>
      <c r="S294" s="177">
        <v>0</v>
      </c>
      <c r="T294" s="178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79" t="s">
        <v>113</v>
      </c>
      <c r="AT294" s="179" t="s">
        <v>108</v>
      </c>
      <c r="AU294" s="179" t="s">
        <v>76</v>
      </c>
      <c r="AY294" s="17" t="s">
        <v>105</v>
      </c>
      <c r="BE294" s="180">
        <f>IF(N294="základní",J294,0)</f>
        <v>74560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7" t="s">
        <v>74</v>
      </c>
      <c r="BK294" s="180">
        <f>ROUND(I294*H294,2)</f>
        <v>74560</v>
      </c>
      <c r="BL294" s="17" t="s">
        <v>113</v>
      </c>
      <c r="BM294" s="179" t="s">
        <v>658</v>
      </c>
    </row>
    <row r="295" spans="1:65" s="2" customFormat="1" ht="11.25">
      <c r="A295" s="31"/>
      <c r="B295" s="32"/>
      <c r="C295" s="33"/>
      <c r="D295" s="181" t="s">
        <v>115</v>
      </c>
      <c r="E295" s="33"/>
      <c r="F295" s="182" t="s">
        <v>659</v>
      </c>
      <c r="G295" s="33"/>
      <c r="H295" s="33"/>
      <c r="I295" s="33"/>
      <c r="J295" s="33"/>
      <c r="K295" s="33"/>
      <c r="L295" s="36"/>
      <c r="M295" s="183"/>
      <c r="N295" s="184"/>
      <c r="O295" s="61"/>
      <c r="P295" s="61"/>
      <c r="Q295" s="61"/>
      <c r="R295" s="61"/>
      <c r="S295" s="61"/>
      <c r="T295" s="62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7" t="s">
        <v>115</v>
      </c>
      <c r="AU295" s="17" t="s">
        <v>76</v>
      </c>
    </row>
    <row r="296" spans="1:65" s="2" customFormat="1" ht="11.25">
      <c r="A296" s="31"/>
      <c r="B296" s="32"/>
      <c r="C296" s="33"/>
      <c r="D296" s="207" t="s">
        <v>382</v>
      </c>
      <c r="E296" s="33"/>
      <c r="F296" s="208" t="s">
        <v>660</v>
      </c>
      <c r="G296" s="33"/>
      <c r="H296" s="33"/>
      <c r="I296" s="33"/>
      <c r="J296" s="33"/>
      <c r="K296" s="33"/>
      <c r="L296" s="36"/>
      <c r="M296" s="183"/>
      <c r="N296" s="184"/>
      <c r="O296" s="61"/>
      <c r="P296" s="61"/>
      <c r="Q296" s="61"/>
      <c r="R296" s="61"/>
      <c r="S296" s="61"/>
      <c r="T296" s="62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7" t="s">
        <v>382</v>
      </c>
      <c r="AU296" s="17" t="s">
        <v>76</v>
      </c>
    </row>
    <row r="297" spans="1:65" s="13" customFormat="1" ht="11.25">
      <c r="B297" s="185"/>
      <c r="C297" s="186"/>
      <c r="D297" s="181" t="s">
        <v>117</v>
      </c>
      <c r="E297" s="187" t="s">
        <v>17</v>
      </c>
      <c r="F297" s="188" t="s">
        <v>661</v>
      </c>
      <c r="G297" s="186"/>
      <c r="H297" s="189">
        <v>11.65</v>
      </c>
      <c r="I297" s="186"/>
      <c r="J297" s="186"/>
      <c r="K297" s="186"/>
      <c r="L297" s="190"/>
      <c r="M297" s="191"/>
      <c r="N297" s="192"/>
      <c r="O297" s="192"/>
      <c r="P297" s="192"/>
      <c r="Q297" s="192"/>
      <c r="R297" s="192"/>
      <c r="S297" s="192"/>
      <c r="T297" s="193"/>
      <c r="AT297" s="194" t="s">
        <v>117</v>
      </c>
      <c r="AU297" s="194" t="s">
        <v>76</v>
      </c>
      <c r="AV297" s="13" t="s">
        <v>76</v>
      </c>
      <c r="AW297" s="13" t="s">
        <v>28</v>
      </c>
      <c r="AX297" s="13" t="s">
        <v>74</v>
      </c>
      <c r="AY297" s="194" t="s">
        <v>105</v>
      </c>
    </row>
    <row r="298" spans="1:65" s="2" customFormat="1" ht="16.5" customHeight="1">
      <c r="A298" s="31"/>
      <c r="B298" s="32"/>
      <c r="C298" s="169" t="s">
        <v>662</v>
      </c>
      <c r="D298" s="169" t="s">
        <v>108</v>
      </c>
      <c r="E298" s="170" t="s">
        <v>663</v>
      </c>
      <c r="F298" s="171" t="s">
        <v>664</v>
      </c>
      <c r="G298" s="172" t="s">
        <v>120</v>
      </c>
      <c r="H298" s="173">
        <v>11.65</v>
      </c>
      <c r="I298" s="174">
        <v>1500</v>
      </c>
      <c r="J298" s="174">
        <f>ROUND(I298*H298,2)</f>
        <v>17475</v>
      </c>
      <c r="K298" s="171" t="s">
        <v>379</v>
      </c>
      <c r="L298" s="36"/>
      <c r="M298" s="175" t="s">
        <v>17</v>
      </c>
      <c r="N298" s="176" t="s">
        <v>37</v>
      </c>
      <c r="O298" s="177">
        <v>1.768</v>
      </c>
      <c r="P298" s="177">
        <f>O298*H298</f>
        <v>20.597200000000001</v>
      </c>
      <c r="Q298" s="177">
        <v>4.8579999999999998E-2</v>
      </c>
      <c r="R298" s="177">
        <f>Q298*H298</f>
        <v>0.56595700000000004</v>
      </c>
      <c r="S298" s="177">
        <v>0</v>
      </c>
      <c r="T298" s="178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79" t="s">
        <v>113</v>
      </c>
      <c r="AT298" s="179" t="s">
        <v>108</v>
      </c>
      <c r="AU298" s="179" t="s">
        <v>76</v>
      </c>
      <c r="AY298" s="17" t="s">
        <v>105</v>
      </c>
      <c r="BE298" s="180">
        <f>IF(N298="základní",J298,0)</f>
        <v>17475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7" t="s">
        <v>74</v>
      </c>
      <c r="BK298" s="180">
        <f>ROUND(I298*H298,2)</f>
        <v>17475</v>
      </c>
      <c r="BL298" s="17" t="s">
        <v>113</v>
      </c>
      <c r="BM298" s="179" t="s">
        <v>665</v>
      </c>
    </row>
    <row r="299" spans="1:65" s="2" customFormat="1" ht="11.25">
      <c r="A299" s="31"/>
      <c r="B299" s="32"/>
      <c r="C299" s="33"/>
      <c r="D299" s="181" t="s">
        <v>115</v>
      </c>
      <c r="E299" s="33"/>
      <c r="F299" s="182" t="s">
        <v>666</v>
      </c>
      <c r="G299" s="33"/>
      <c r="H299" s="33"/>
      <c r="I299" s="33"/>
      <c r="J299" s="33"/>
      <c r="K299" s="33"/>
      <c r="L299" s="36"/>
      <c r="M299" s="183"/>
      <c r="N299" s="184"/>
      <c r="O299" s="61"/>
      <c r="P299" s="61"/>
      <c r="Q299" s="61"/>
      <c r="R299" s="61"/>
      <c r="S299" s="61"/>
      <c r="T299" s="62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7" t="s">
        <v>115</v>
      </c>
      <c r="AU299" s="17" t="s">
        <v>76</v>
      </c>
    </row>
    <row r="300" spans="1:65" s="2" customFormat="1" ht="11.25">
      <c r="A300" s="31"/>
      <c r="B300" s="32"/>
      <c r="C300" s="33"/>
      <c r="D300" s="207" t="s">
        <v>382</v>
      </c>
      <c r="E300" s="33"/>
      <c r="F300" s="208" t="s">
        <v>667</v>
      </c>
      <c r="G300" s="33"/>
      <c r="H300" s="33"/>
      <c r="I300" s="33"/>
      <c r="J300" s="33"/>
      <c r="K300" s="33"/>
      <c r="L300" s="36"/>
      <c r="M300" s="183"/>
      <c r="N300" s="184"/>
      <c r="O300" s="61"/>
      <c r="P300" s="61"/>
      <c r="Q300" s="61"/>
      <c r="R300" s="61"/>
      <c r="S300" s="61"/>
      <c r="T300" s="62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7" t="s">
        <v>382</v>
      </c>
      <c r="AU300" s="17" t="s">
        <v>76</v>
      </c>
    </row>
    <row r="301" spans="1:65" s="13" customFormat="1" ht="11.25">
      <c r="B301" s="185"/>
      <c r="C301" s="186"/>
      <c r="D301" s="181" t="s">
        <v>117</v>
      </c>
      <c r="E301" s="187" t="s">
        <v>17</v>
      </c>
      <c r="F301" s="188" t="s">
        <v>668</v>
      </c>
      <c r="G301" s="186"/>
      <c r="H301" s="189">
        <v>11.65</v>
      </c>
      <c r="I301" s="186"/>
      <c r="J301" s="186"/>
      <c r="K301" s="186"/>
      <c r="L301" s="190"/>
      <c r="M301" s="191"/>
      <c r="N301" s="192"/>
      <c r="O301" s="192"/>
      <c r="P301" s="192"/>
      <c r="Q301" s="192"/>
      <c r="R301" s="192"/>
      <c r="S301" s="192"/>
      <c r="T301" s="193"/>
      <c r="AT301" s="194" t="s">
        <v>117</v>
      </c>
      <c r="AU301" s="194" t="s">
        <v>76</v>
      </c>
      <c r="AV301" s="13" t="s">
        <v>76</v>
      </c>
      <c r="AW301" s="13" t="s">
        <v>28</v>
      </c>
      <c r="AX301" s="13" t="s">
        <v>74</v>
      </c>
      <c r="AY301" s="194" t="s">
        <v>105</v>
      </c>
    </row>
    <row r="302" spans="1:65" s="2" customFormat="1" ht="16.5" customHeight="1">
      <c r="A302" s="31"/>
      <c r="B302" s="32"/>
      <c r="C302" s="169" t="s">
        <v>669</v>
      </c>
      <c r="D302" s="169" t="s">
        <v>108</v>
      </c>
      <c r="E302" s="170" t="s">
        <v>670</v>
      </c>
      <c r="F302" s="171" t="s">
        <v>671</v>
      </c>
      <c r="G302" s="172" t="s">
        <v>378</v>
      </c>
      <c r="H302" s="173">
        <v>37.615000000000002</v>
      </c>
      <c r="I302" s="174">
        <v>2340</v>
      </c>
      <c r="J302" s="174">
        <f>ROUND(I302*H302,2)</f>
        <v>88019.1</v>
      </c>
      <c r="K302" s="171" t="s">
        <v>379</v>
      </c>
      <c r="L302" s="36"/>
      <c r="M302" s="175" t="s">
        <v>17</v>
      </c>
      <c r="N302" s="176" t="s">
        <v>37</v>
      </c>
      <c r="O302" s="177">
        <v>3.14</v>
      </c>
      <c r="P302" s="177">
        <f>O302*H302</f>
        <v>118.11110000000001</v>
      </c>
      <c r="Q302" s="177">
        <v>4.1739999999999999E-2</v>
      </c>
      <c r="R302" s="177">
        <f>Q302*H302</f>
        <v>1.5700501</v>
      </c>
      <c r="S302" s="177">
        <v>0</v>
      </c>
      <c r="T302" s="178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79" t="s">
        <v>113</v>
      </c>
      <c r="AT302" s="179" t="s">
        <v>108</v>
      </c>
      <c r="AU302" s="179" t="s">
        <v>76</v>
      </c>
      <c r="AY302" s="17" t="s">
        <v>105</v>
      </c>
      <c r="BE302" s="180">
        <f>IF(N302="základní",J302,0)</f>
        <v>88019.1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7" t="s">
        <v>74</v>
      </c>
      <c r="BK302" s="180">
        <f>ROUND(I302*H302,2)</f>
        <v>88019.1</v>
      </c>
      <c r="BL302" s="17" t="s">
        <v>113</v>
      </c>
      <c r="BM302" s="179" t="s">
        <v>672</v>
      </c>
    </row>
    <row r="303" spans="1:65" s="2" customFormat="1" ht="11.25">
      <c r="A303" s="31"/>
      <c r="B303" s="32"/>
      <c r="C303" s="33"/>
      <c r="D303" s="181" t="s">
        <v>115</v>
      </c>
      <c r="E303" s="33"/>
      <c r="F303" s="182" t="s">
        <v>673</v>
      </c>
      <c r="G303" s="33"/>
      <c r="H303" s="33"/>
      <c r="I303" s="33"/>
      <c r="J303" s="33"/>
      <c r="K303" s="33"/>
      <c r="L303" s="36"/>
      <c r="M303" s="183"/>
      <c r="N303" s="184"/>
      <c r="O303" s="61"/>
      <c r="P303" s="61"/>
      <c r="Q303" s="61"/>
      <c r="R303" s="61"/>
      <c r="S303" s="61"/>
      <c r="T303" s="62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7" t="s">
        <v>115</v>
      </c>
      <c r="AU303" s="17" t="s">
        <v>76</v>
      </c>
    </row>
    <row r="304" spans="1:65" s="2" customFormat="1" ht="11.25">
      <c r="A304" s="31"/>
      <c r="B304" s="32"/>
      <c r="C304" s="33"/>
      <c r="D304" s="207" t="s">
        <v>382</v>
      </c>
      <c r="E304" s="33"/>
      <c r="F304" s="208" t="s">
        <v>674</v>
      </c>
      <c r="G304" s="33"/>
      <c r="H304" s="33"/>
      <c r="I304" s="33"/>
      <c r="J304" s="33"/>
      <c r="K304" s="33"/>
      <c r="L304" s="36"/>
      <c r="M304" s="183"/>
      <c r="N304" s="184"/>
      <c r="O304" s="61"/>
      <c r="P304" s="61"/>
      <c r="Q304" s="61"/>
      <c r="R304" s="61"/>
      <c r="S304" s="61"/>
      <c r="T304" s="62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7" t="s">
        <v>382</v>
      </c>
      <c r="AU304" s="17" t="s">
        <v>76</v>
      </c>
    </row>
    <row r="305" spans="1:65" s="13" customFormat="1" ht="11.25">
      <c r="B305" s="185"/>
      <c r="C305" s="186"/>
      <c r="D305" s="181" t="s">
        <v>117</v>
      </c>
      <c r="E305" s="187" t="s">
        <v>17</v>
      </c>
      <c r="F305" s="188" t="s">
        <v>675</v>
      </c>
      <c r="G305" s="186"/>
      <c r="H305" s="189">
        <v>37.615000000000002</v>
      </c>
      <c r="I305" s="186"/>
      <c r="J305" s="186"/>
      <c r="K305" s="186"/>
      <c r="L305" s="190"/>
      <c r="M305" s="191"/>
      <c r="N305" s="192"/>
      <c r="O305" s="192"/>
      <c r="P305" s="192"/>
      <c r="Q305" s="192"/>
      <c r="R305" s="192"/>
      <c r="S305" s="192"/>
      <c r="T305" s="193"/>
      <c r="AT305" s="194" t="s">
        <v>117</v>
      </c>
      <c r="AU305" s="194" t="s">
        <v>76</v>
      </c>
      <c r="AV305" s="13" t="s">
        <v>76</v>
      </c>
      <c r="AW305" s="13" t="s">
        <v>28</v>
      </c>
      <c r="AX305" s="13" t="s">
        <v>74</v>
      </c>
      <c r="AY305" s="194" t="s">
        <v>105</v>
      </c>
    </row>
    <row r="306" spans="1:65" s="2" customFormat="1" ht="16.5" customHeight="1">
      <c r="A306" s="31"/>
      <c r="B306" s="32"/>
      <c r="C306" s="169" t="s">
        <v>676</v>
      </c>
      <c r="D306" s="169" t="s">
        <v>108</v>
      </c>
      <c r="E306" s="170" t="s">
        <v>677</v>
      </c>
      <c r="F306" s="171" t="s">
        <v>678</v>
      </c>
      <c r="G306" s="172" t="s">
        <v>378</v>
      </c>
      <c r="H306" s="173">
        <v>37.615000000000002</v>
      </c>
      <c r="I306" s="174">
        <v>175</v>
      </c>
      <c r="J306" s="174">
        <f>ROUND(I306*H306,2)</f>
        <v>6582.63</v>
      </c>
      <c r="K306" s="171" t="s">
        <v>379</v>
      </c>
      <c r="L306" s="36"/>
      <c r="M306" s="175" t="s">
        <v>17</v>
      </c>
      <c r="N306" s="176" t="s">
        <v>37</v>
      </c>
      <c r="O306" s="177">
        <v>0.45</v>
      </c>
      <c r="P306" s="177">
        <f>O306*H306</f>
        <v>16.926750000000002</v>
      </c>
      <c r="Q306" s="177">
        <v>2.0000000000000002E-5</v>
      </c>
      <c r="R306" s="177">
        <f>Q306*H306</f>
        <v>7.5230000000000013E-4</v>
      </c>
      <c r="S306" s="177">
        <v>0</v>
      </c>
      <c r="T306" s="178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79" t="s">
        <v>113</v>
      </c>
      <c r="AT306" s="179" t="s">
        <v>108</v>
      </c>
      <c r="AU306" s="179" t="s">
        <v>76</v>
      </c>
      <c r="AY306" s="17" t="s">
        <v>105</v>
      </c>
      <c r="BE306" s="180">
        <f>IF(N306="základní",J306,0)</f>
        <v>6582.63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7" t="s">
        <v>74</v>
      </c>
      <c r="BK306" s="180">
        <f>ROUND(I306*H306,2)</f>
        <v>6582.63</v>
      </c>
      <c r="BL306" s="17" t="s">
        <v>113</v>
      </c>
      <c r="BM306" s="179" t="s">
        <v>679</v>
      </c>
    </row>
    <row r="307" spans="1:65" s="2" customFormat="1" ht="11.25">
      <c r="A307" s="31"/>
      <c r="B307" s="32"/>
      <c r="C307" s="33"/>
      <c r="D307" s="181" t="s">
        <v>115</v>
      </c>
      <c r="E307" s="33"/>
      <c r="F307" s="182" t="s">
        <v>680</v>
      </c>
      <c r="G307" s="33"/>
      <c r="H307" s="33"/>
      <c r="I307" s="33"/>
      <c r="J307" s="33"/>
      <c r="K307" s="33"/>
      <c r="L307" s="36"/>
      <c r="M307" s="183"/>
      <c r="N307" s="184"/>
      <c r="O307" s="61"/>
      <c r="P307" s="61"/>
      <c r="Q307" s="61"/>
      <c r="R307" s="61"/>
      <c r="S307" s="61"/>
      <c r="T307" s="62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7" t="s">
        <v>115</v>
      </c>
      <c r="AU307" s="17" t="s">
        <v>76</v>
      </c>
    </row>
    <row r="308" spans="1:65" s="2" customFormat="1" ht="11.25">
      <c r="A308" s="31"/>
      <c r="B308" s="32"/>
      <c r="C308" s="33"/>
      <c r="D308" s="207" t="s">
        <v>382</v>
      </c>
      <c r="E308" s="33"/>
      <c r="F308" s="208" t="s">
        <v>681</v>
      </c>
      <c r="G308" s="33"/>
      <c r="H308" s="33"/>
      <c r="I308" s="33"/>
      <c r="J308" s="33"/>
      <c r="K308" s="33"/>
      <c r="L308" s="36"/>
      <c r="M308" s="183"/>
      <c r="N308" s="184"/>
      <c r="O308" s="61"/>
      <c r="P308" s="61"/>
      <c r="Q308" s="61"/>
      <c r="R308" s="61"/>
      <c r="S308" s="61"/>
      <c r="T308" s="62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7" t="s">
        <v>382</v>
      </c>
      <c r="AU308" s="17" t="s">
        <v>76</v>
      </c>
    </row>
    <row r="309" spans="1:65" s="13" customFormat="1" ht="11.25">
      <c r="B309" s="185"/>
      <c r="C309" s="186"/>
      <c r="D309" s="181" t="s">
        <v>117</v>
      </c>
      <c r="E309" s="187" t="s">
        <v>17</v>
      </c>
      <c r="F309" s="188" t="s">
        <v>675</v>
      </c>
      <c r="G309" s="186"/>
      <c r="H309" s="189">
        <v>37.615000000000002</v>
      </c>
      <c r="I309" s="186"/>
      <c r="J309" s="186"/>
      <c r="K309" s="186"/>
      <c r="L309" s="190"/>
      <c r="M309" s="191"/>
      <c r="N309" s="192"/>
      <c r="O309" s="192"/>
      <c r="P309" s="192"/>
      <c r="Q309" s="192"/>
      <c r="R309" s="192"/>
      <c r="S309" s="192"/>
      <c r="T309" s="193"/>
      <c r="AT309" s="194" t="s">
        <v>117</v>
      </c>
      <c r="AU309" s="194" t="s">
        <v>76</v>
      </c>
      <c r="AV309" s="13" t="s">
        <v>76</v>
      </c>
      <c r="AW309" s="13" t="s">
        <v>28</v>
      </c>
      <c r="AX309" s="13" t="s">
        <v>74</v>
      </c>
      <c r="AY309" s="194" t="s">
        <v>105</v>
      </c>
    </row>
    <row r="310" spans="1:65" s="2" customFormat="1" ht="16.5" customHeight="1">
      <c r="A310" s="31"/>
      <c r="B310" s="32"/>
      <c r="C310" s="169" t="s">
        <v>682</v>
      </c>
      <c r="D310" s="169" t="s">
        <v>108</v>
      </c>
      <c r="E310" s="170" t="s">
        <v>683</v>
      </c>
      <c r="F310" s="171" t="s">
        <v>684</v>
      </c>
      <c r="G310" s="172" t="s">
        <v>137</v>
      </c>
      <c r="H310" s="173">
        <v>1.1040000000000001</v>
      </c>
      <c r="I310" s="174">
        <v>72600</v>
      </c>
      <c r="J310" s="174">
        <f>ROUND(I310*H310,2)</f>
        <v>80150.399999999994</v>
      </c>
      <c r="K310" s="171" t="s">
        <v>379</v>
      </c>
      <c r="L310" s="36"/>
      <c r="M310" s="175" t="s">
        <v>17</v>
      </c>
      <c r="N310" s="176" t="s">
        <v>37</v>
      </c>
      <c r="O310" s="177">
        <v>38.497999999999998</v>
      </c>
      <c r="P310" s="177">
        <f>O310*H310</f>
        <v>42.501792000000002</v>
      </c>
      <c r="Q310" s="177">
        <v>1.04877</v>
      </c>
      <c r="R310" s="177">
        <f>Q310*H310</f>
        <v>1.15784208</v>
      </c>
      <c r="S310" s="177">
        <v>0</v>
      </c>
      <c r="T310" s="178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79" t="s">
        <v>113</v>
      </c>
      <c r="AT310" s="179" t="s">
        <v>108</v>
      </c>
      <c r="AU310" s="179" t="s">
        <v>76</v>
      </c>
      <c r="AY310" s="17" t="s">
        <v>105</v>
      </c>
      <c r="BE310" s="180">
        <f>IF(N310="základní",J310,0)</f>
        <v>80150.399999999994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7" t="s">
        <v>74</v>
      </c>
      <c r="BK310" s="180">
        <f>ROUND(I310*H310,2)</f>
        <v>80150.399999999994</v>
      </c>
      <c r="BL310" s="17" t="s">
        <v>113</v>
      </c>
      <c r="BM310" s="179" t="s">
        <v>685</v>
      </c>
    </row>
    <row r="311" spans="1:65" s="2" customFormat="1" ht="11.25">
      <c r="A311" s="31"/>
      <c r="B311" s="32"/>
      <c r="C311" s="33"/>
      <c r="D311" s="181" t="s">
        <v>115</v>
      </c>
      <c r="E311" s="33"/>
      <c r="F311" s="182" t="s">
        <v>686</v>
      </c>
      <c r="G311" s="33"/>
      <c r="H311" s="33"/>
      <c r="I311" s="33"/>
      <c r="J311" s="33"/>
      <c r="K311" s="33"/>
      <c r="L311" s="36"/>
      <c r="M311" s="183"/>
      <c r="N311" s="184"/>
      <c r="O311" s="61"/>
      <c r="P311" s="61"/>
      <c r="Q311" s="61"/>
      <c r="R311" s="61"/>
      <c r="S311" s="61"/>
      <c r="T311" s="62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7" t="s">
        <v>115</v>
      </c>
      <c r="AU311" s="17" t="s">
        <v>76</v>
      </c>
    </row>
    <row r="312" spans="1:65" s="2" customFormat="1" ht="11.25">
      <c r="A312" s="31"/>
      <c r="B312" s="32"/>
      <c r="C312" s="33"/>
      <c r="D312" s="207" t="s">
        <v>382</v>
      </c>
      <c r="E312" s="33"/>
      <c r="F312" s="208" t="s">
        <v>687</v>
      </c>
      <c r="G312" s="33"/>
      <c r="H312" s="33"/>
      <c r="I312" s="33"/>
      <c r="J312" s="33"/>
      <c r="K312" s="33"/>
      <c r="L312" s="36"/>
      <c r="M312" s="183"/>
      <c r="N312" s="184"/>
      <c r="O312" s="61"/>
      <c r="P312" s="61"/>
      <c r="Q312" s="61"/>
      <c r="R312" s="61"/>
      <c r="S312" s="61"/>
      <c r="T312" s="62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7" t="s">
        <v>382</v>
      </c>
      <c r="AU312" s="17" t="s">
        <v>76</v>
      </c>
    </row>
    <row r="313" spans="1:65" s="13" customFormat="1" ht="11.25">
      <c r="B313" s="185"/>
      <c r="C313" s="186"/>
      <c r="D313" s="181" t="s">
        <v>117</v>
      </c>
      <c r="E313" s="187" t="s">
        <v>17</v>
      </c>
      <c r="F313" s="188" t="s">
        <v>688</v>
      </c>
      <c r="G313" s="186"/>
      <c r="H313" s="189">
        <v>1.1040000000000001</v>
      </c>
      <c r="I313" s="186"/>
      <c r="J313" s="186"/>
      <c r="K313" s="186"/>
      <c r="L313" s="190"/>
      <c r="M313" s="191"/>
      <c r="N313" s="192"/>
      <c r="O313" s="192"/>
      <c r="P313" s="192"/>
      <c r="Q313" s="192"/>
      <c r="R313" s="192"/>
      <c r="S313" s="192"/>
      <c r="T313" s="193"/>
      <c r="AT313" s="194" t="s">
        <v>117</v>
      </c>
      <c r="AU313" s="194" t="s">
        <v>76</v>
      </c>
      <c r="AV313" s="13" t="s">
        <v>76</v>
      </c>
      <c r="AW313" s="13" t="s">
        <v>28</v>
      </c>
      <c r="AX313" s="13" t="s">
        <v>74</v>
      </c>
      <c r="AY313" s="194" t="s">
        <v>105</v>
      </c>
    </row>
    <row r="314" spans="1:65" s="2" customFormat="1" ht="16.5" customHeight="1">
      <c r="A314" s="31"/>
      <c r="B314" s="32"/>
      <c r="C314" s="169" t="s">
        <v>689</v>
      </c>
      <c r="D314" s="169" t="s">
        <v>108</v>
      </c>
      <c r="E314" s="170" t="s">
        <v>690</v>
      </c>
      <c r="F314" s="171" t="s">
        <v>691</v>
      </c>
      <c r="G314" s="172" t="s">
        <v>120</v>
      </c>
      <c r="H314" s="173">
        <v>16.085999999999999</v>
      </c>
      <c r="I314" s="174">
        <v>2380</v>
      </c>
      <c r="J314" s="174">
        <f>ROUND(I314*H314,2)</f>
        <v>38284.68</v>
      </c>
      <c r="K314" s="171" t="s">
        <v>379</v>
      </c>
      <c r="L314" s="36"/>
      <c r="M314" s="175" t="s">
        <v>17</v>
      </c>
      <c r="N314" s="176" t="s">
        <v>37</v>
      </c>
      <c r="O314" s="177">
        <v>2.7450000000000001</v>
      </c>
      <c r="P314" s="177">
        <f>O314*H314</f>
        <v>44.15607</v>
      </c>
      <c r="Q314" s="177">
        <v>7.9549999999999996E-2</v>
      </c>
      <c r="R314" s="177">
        <f>Q314*H314</f>
        <v>1.2796412999999998</v>
      </c>
      <c r="S314" s="177">
        <v>0</v>
      </c>
      <c r="T314" s="178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79" t="s">
        <v>113</v>
      </c>
      <c r="AT314" s="179" t="s">
        <v>108</v>
      </c>
      <c r="AU314" s="179" t="s">
        <v>76</v>
      </c>
      <c r="AY314" s="17" t="s">
        <v>105</v>
      </c>
      <c r="BE314" s="180">
        <f>IF(N314="základní",J314,0)</f>
        <v>38284.68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7" t="s">
        <v>74</v>
      </c>
      <c r="BK314" s="180">
        <f>ROUND(I314*H314,2)</f>
        <v>38284.68</v>
      </c>
      <c r="BL314" s="17" t="s">
        <v>113</v>
      </c>
      <c r="BM314" s="179" t="s">
        <v>692</v>
      </c>
    </row>
    <row r="315" spans="1:65" s="2" customFormat="1" ht="11.25">
      <c r="A315" s="31"/>
      <c r="B315" s="32"/>
      <c r="C315" s="33"/>
      <c r="D315" s="181" t="s">
        <v>115</v>
      </c>
      <c r="E315" s="33"/>
      <c r="F315" s="182" t="s">
        <v>693</v>
      </c>
      <c r="G315" s="33"/>
      <c r="H315" s="33"/>
      <c r="I315" s="33"/>
      <c r="J315" s="33"/>
      <c r="K315" s="33"/>
      <c r="L315" s="36"/>
      <c r="M315" s="183"/>
      <c r="N315" s="184"/>
      <c r="O315" s="61"/>
      <c r="P315" s="61"/>
      <c r="Q315" s="61"/>
      <c r="R315" s="61"/>
      <c r="S315" s="61"/>
      <c r="T315" s="62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7" t="s">
        <v>115</v>
      </c>
      <c r="AU315" s="17" t="s">
        <v>76</v>
      </c>
    </row>
    <row r="316" spans="1:65" s="2" customFormat="1" ht="11.25">
      <c r="A316" s="31"/>
      <c r="B316" s="32"/>
      <c r="C316" s="33"/>
      <c r="D316" s="207" t="s">
        <v>382</v>
      </c>
      <c r="E316" s="33"/>
      <c r="F316" s="208" t="s">
        <v>694</v>
      </c>
      <c r="G316" s="33"/>
      <c r="H316" s="33"/>
      <c r="I316" s="33"/>
      <c r="J316" s="33"/>
      <c r="K316" s="33"/>
      <c r="L316" s="36"/>
      <c r="M316" s="183"/>
      <c r="N316" s="184"/>
      <c r="O316" s="61"/>
      <c r="P316" s="61"/>
      <c r="Q316" s="61"/>
      <c r="R316" s="61"/>
      <c r="S316" s="61"/>
      <c r="T316" s="62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7" t="s">
        <v>382</v>
      </c>
      <c r="AU316" s="17" t="s">
        <v>76</v>
      </c>
    </row>
    <row r="317" spans="1:65" s="13" customFormat="1" ht="11.25">
      <c r="B317" s="185"/>
      <c r="C317" s="186"/>
      <c r="D317" s="181" t="s">
        <v>117</v>
      </c>
      <c r="E317" s="187" t="s">
        <v>17</v>
      </c>
      <c r="F317" s="188" t="s">
        <v>695</v>
      </c>
      <c r="G317" s="186"/>
      <c r="H317" s="189">
        <v>16.085999999999999</v>
      </c>
      <c r="I317" s="186"/>
      <c r="J317" s="186"/>
      <c r="K317" s="186"/>
      <c r="L317" s="190"/>
      <c r="M317" s="191"/>
      <c r="N317" s="192"/>
      <c r="O317" s="192"/>
      <c r="P317" s="192"/>
      <c r="Q317" s="192"/>
      <c r="R317" s="192"/>
      <c r="S317" s="192"/>
      <c r="T317" s="193"/>
      <c r="AT317" s="194" t="s">
        <v>117</v>
      </c>
      <c r="AU317" s="194" t="s">
        <v>76</v>
      </c>
      <c r="AV317" s="13" t="s">
        <v>76</v>
      </c>
      <c r="AW317" s="13" t="s">
        <v>28</v>
      </c>
      <c r="AX317" s="13" t="s">
        <v>74</v>
      </c>
      <c r="AY317" s="194" t="s">
        <v>105</v>
      </c>
    </row>
    <row r="318" spans="1:65" s="2" customFormat="1" ht="16.5" customHeight="1">
      <c r="A318" s="31"/>
      <c r="B318" s="32"/>
      <c r="C318" s="169" t="s">
        <v>696</v>
      </c>
      <c r="D318" s="169" t="s">
        <v>108</v>
      </c>
      <c r="E318" s="170" t="s">
        <v>697</v>
      </c>
      <c r="F318" s="171" t="s">
        <v>698</v>
      </c>
      <c r="G318" s="172" t="s">
        <v>120</v>
      </c>
      <c r="H318" s="173">
        <v>10.768000000000001</v>
      </c>
      <c r="I318" s="174">
        <v>5100</v>
      </c>
      <c r="J318" s="174">
        <f>ROUND(I318*H318,2)</f>
        <v>54916.800000000003</v>
      </c>
      <c r="K318" s="171" t="s">
        <v>379</v>
      </c>
      <c r="L318" s="36"/>
      <c r="M318" s="175" t="s">
        <v>17</v>
      </c>
      <c r="N318" s="176" t="s">
        <v>37</v>
      </c>
      <c r="O318" s="177">
        <v>1.575</v>
      </c>
      <c r="P318" s="177">
        <f>O318*H318</f>
        <v>16.959600000000002</v>
      </c>
      <c r="Q318" s="177">
        <v>0</v>
      </c>
      <c r="R318" s="177">
        <f>Q318*H318</f>
        <v>0</v>
      </c>
      <c r="S318" s="177">
        <v>0</v>
      </c>
      <c r="T318" s="178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79" t="s">
        <v>113</v>
      </c>
      <c r="AT318" s="179" t="s">
        <v>108</v>
      </c>
      <c r="AU318" s="179" t="s">
        <v>76</v>
      </c>
      <c r="AY318" s="17" t="s">
        <v>105</v>
      </c>
      <c r="BE318" s="180">
        <f>IF(N318="základní",J318,0)</f>
        <v>54916.800000000003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7" t="s">
        <v>74</v>
      </c>
      <c r="BK318" s="180">
        <f>ROUND(I318*H318,2)</f>
        <v>54916.800000000003</v>
      </c>
      <c r="BL318" s="17" t="s">
        <v>113</v>
      </c>
      <c r="BM318" s="179" t="s">
        <v>699</v>
      </c>
    </row>
    <row r="319" spans="1:65" s="2" customFormat="1" ht="11.25">
      <c r="A319" s="31"/>
      <c r="B319" s="32"/>
      <c r="C319" s="33"/>
      <c r="D319" s="181" t="s">
        <v>115</v>
      </c>
      <c r="E319" s="33"/>
      <c r="F319" s="182" t="s">
        <v>700</v>
      </c>
      <c r="G319" s="33"/>
      <c r="H319" s="33"/>
      <c r="I319" s="33"/>
      <c r="J319" s="33"/>
      <c r="K319" s="33"/>
      <c r="L319" s="36"/>
      <c r="M319" s="183"/>
      <c r="N319" s="184"/>
      <c r="O319" s="61"/>
      <c r="P319" s="61"/>
      <c r="Q319" s="61"/>
      <c r="R319" s="61"/>
      <c r="S319" s="61"/>
      <c r="T319" s="62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7" t="s">
        <v>115</v>
      </c>
      <c r="AU319" s="17" t="s">
        <v>76</v>
      </c>
    </row>
    <row r="320" spans="1:65" s="2" customFormat="1" ht="11.25">
      <c r="A320" s="31"/>
      <c r="B320" s="32"/>
      <c r="C320" s="33"/>
      <c r="D320" s="207" t="s">
        <v>382</v>
      </c>
      <c r="E320" s="33"/>
      <c r="F320" s="208" t="s">
        <v>701</v>
      </c>
      <c r="G320" s="33"/>
      <c r="H320" s="33"/>
      <c r="I320" s="33"/>
      <c r="J320" s="33"/>
      <c r="K320" s="33"/>
      <c r="L320" s="36"/>
      <c r="M320" s="183"/>
      <c r="N320" s="184"/>
      <c r="O320" s="61"/>
      <c r="P320" s="61"/>
      <c r="Q320" s="61"/>
      <c r="R320" s="61"/>
      <c r="S320" s="61"/>
      <c r="T320" s="62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7" t="s">
        <v>382</v>
      </c>
      <c r="AU320" s="17" t="s">
        <v>76</v>
      </c>
    </row>
    <row r="321" spans="1:65" s="13" customFormat="1" ht="11.25">
      <c r="B321" s="185"/>
      <c r="C321" s="186"/>
      <c r="D321" s="181" t="s">
        <v>117</v>
      </c>
      <c r="E321" s="187" t="s">
        <v>17</v>
      </c>
      <c r="F321" s="188" t="s">
        <v>702</v>
      </c>
      <c r="G321" s="186"/>
      <c r="H321" s="189">
        <v>10.768000000000001</v>
      </c>
      <c r="I321" s="186"/>
      <c r="J321" s="186"/>
      <c r="K321" s="186"/>
      <c r="L321" s="190"/>
      <c r="M321" s="191"/>
      <c r="N321" s="192"/>
      <c r="O321" s="192"/>
      <c r="P321" s="192"/>
      <c r="Q321" s="192"/>
      <c r="R321" s="192"/>
      <c r="S321" s="192"/>
      <c r="T321" s="193"/>
      <c r="AT321" s="194" t="s">
        <v>117</v>
      </c>
      <c r="AU321" s="194" t="s">
        <v>76</v>
      </c>
      <c r="AV321" s="13" t="s">
        <v>76</v>
      </c>
      <c r="AW321" s="13" t="s">
        <v>28</v>
      </c>
      <c r="AX321" s="13" t="s">
        <v>74</v>
      </c>
      <c r="AY321" s="194" t="s">
        <v>105</v>
      </c>
    </row>
    <row r="322" spans="1:65" s="2" customFormat="1" ht="16.5" customHeight="1">
      <c r="A322" s="31"/>
      <c r="B322" s="32"/>
      <c r="C322" s="169" t="s">
        <v>703</v>
      </c>
      <c r="D322" s="169" t="s">
        <v>108</v>
      </c>
      <c r="E322" s="170" t="s">
        <v>704</v>
      </c>
      <c r="F322" s="171" t="s">
        <v>705</v>
      </c>
      <c r="G322" s="172" t="s">
        <v>120</v>
      </c>
      <c r="H322" s="173">
        <v>10.768000000000001</v>
      </c>
      <c r="I322" s="174">
        <v>738</v>
      </c>
      <c r="J322" s="174">
        <f>ROUND(I322*H322,2)</f>
        <v>7946.78</v>
      </c>
      <c r="K322" s="171" t="s">
        <v>379</v>
      </c>
      <c r="L322" s="36"/>
      <c r="M322" s="175" t="s">
        <v>17</v>
      </c>
      <c r="N322" s="176" t="s">
        <v>37</v>
      </c>
      <c r="O322" s="177">
        <v>0.82099999999999995</v>
      </c>
      <c r="P322" s="177">
        <f>O322*H322</f>
        <v>8.8405280000000008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79" t="s">
        <v>113</v>
      </c>
      <c r="AT322" s="179" t="s">
        <v>108</v>
      </c>
      <c r="AU322" s="179" t="s">
        <v>76</v>
      </c>
      <c r="AY322" s="17" t="s">
        <v>105</v>
      </c>
      <c r="BE322" s="180">
        <f>IF(N322="základní",J322,0)</f>
        <v>7946.78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7" t="s">
        <v>74</v>
      </c>
      <c r="BK322" s="180">
        <f>ROUND(I322*H322,2)</f>
        <v>7946.78</v>
      </c>
      <c r="BL322" s="17" t="s">
        <v>113</v>
      </c>
      <c r="BM322" s="179" t="s">
        <v>706</v>
      </c>
    </row>
    <row r="323" spans="1:65" s="2" customFormat="1" ht="11.25">
      <c r="A323" s="31"/>
      <c r="B323" s="32"/>
      <c r="C323" s="33"/>
      <c r="D323" s="181" t="s">
        <v>115</v>
      </c>
      <c r="E323" s="33"/>
      <c r="F323" s="182" t="s">
        <v>707</v>
      </c>
      <c r="G323" s="33"/>
      <c r="H323" s="33"/>
      <c r="I323" s="33"/>
      <c r="J323" s="33"/>
      <c r="K323" s="33"/>
      <c r="L323" s="36"/>
      <c r="M323" s="183"/>
      <c r="N323" s="184"/>
      <c r="O323" s="61"/>
      <c r="P323" s="61"/>
      <c r="Q323" s="61"/>
      <c r="R323" s="61"/>
      <c r="S323" s="61"/>
      <c r="T323" s="62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7" t="s">
        <v>115</v>
      </c>
      <c r="AU323" s="17" t="s">
        <v>76</v>
      </c>
    </row>
    <row r="324" spans="1:65" s="2" customFormat="1" ht="11.25">
      <c r="A324" s="31"/>
      <c r="B324" s="32"/>
      <c r="C324" s="33"/>
      <c r="D324" s="207" t="s">
        <v>382</v>
      </c>
      <c r="E324" s="33"/>
      <c r="F324" s="208" t="s">
        <v>708</v>
      </c>
      <c r="G324" s="33"/>
      <c r="H324" s="33"/>
      <c r="I324" s="33"/>
      <c r="J324" s="33"/>
      <c r="K324" s="33"/>
      <c r="L324" s="36"/>
      <c r="M324" s="183"/>
      <c r="N324" s="184"/>
      <c r="O324" s="61"/>
      <c r="P324" s="61"/>
      <c r="Q324" s="61"/>
      <c r="R324" s="61"/>
      <c r="S324" s="61"/>
      <c r="T324" s="62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7" t="s">
        <v>382</v>
      </c>
      <c r="AU324" s="17" t="s">
        <v>76</v>
      </c>
    </row>
    <row r="325" spans="1:65" s="13" customFormat="1" ht="11.25">
      <c r="B325" s="185"/>
      <c r="C325" s="186"/>
      <c r="D325" s="181" t="s">
        <v>117</v>
      </c>
      <c r="E325" s="187" t="s">
        <v>17</v>
      </c>
      <c r="F325" s="188" t="s">
        <v>702</v>
      </c>
      <c r="G325" s="186"/>
      <c r="H325" s="189">
        <v>10.768000000000001</v>
      </c>
      <c r="I325" s="186"/>
      <c r="J325" s="186"/>
      <c r="K325" s="186"/>
      <c r="L325" s="190"/>
      <c r="M325" s="191"/>
      <c r="N325" s="192"/>
      <c r="O325" s="192"/>
      <c r="P325" s="192"/>
      <c r="Q325" s="192"/>
      <c r="R325" s="192"/>
      <c r="S325" s="192"/>
      <c r="T325" s="193"/>
      <c r="AT325" s="194" t="s">
        <v>117</v>
      </c>
      <c r="AU325" s="194" t="s">
        <v>76</v>
      </c>
      <c r="AV325" s="13" t="s">
        <v>76</v>
      </c>
      <c r="AW325" s="13" t="s">
        <v>28</v>
      </c>
      <c r="AX325" s="13" t="s">
        <v>74</v>
      </c>
      <c r="AY325" s="194" t="s">
        <v>105</v>
      </c>
    </row>
    <row r="326" spans="1:65" s="2" customFormat="1" ht="16.5" customHeight="1">
      <c r="A326" s="31"/>
      <c r="B326" s="32"/>
      <c r="C326" s="169" t="s">
        <v>709</v>
      </c>
      <c r="D326" s="169" t="s">
        <v>108</v>
      </c>
      <c r="E326" s="170" t="s">
        <v>710</v>
      </c>
      <c r="F326" s="171" t="s">
        <v>711</v>
      </c>
      <c r="G326" s="172" t="s">
        <v>378</v>
      </c>
      <c r="H326" s="173">
        <v>62.136000000000003</v>
      </c>
      <c r="I326" s="174">
        <v>1350</v>
      </c>
      <c r="J326" s="174">
        <f>ROUND(I326*H326,2)</f>
        <v>83883.600000000006</v>
      </c>
      <c r="K326" s="171" t="s">
        <v>379</v>
      </c>
      <c r="L326" s="36"/>
      <c r="M326" s="175" t="s">
        <v>17</v>
      </c>
      <c r="N326" s="176" t="s">
        <v>37</v>
      </c>
      <c r="O326" s="177">
        <v>0.45400000000000001</v>
      </c>
      <c r="P326" s="177">
        <f>O326*H326</f>
        <v>28.209744000000001</v>
      </c>
      <c r="Q326" s="177">
        <v>1.32E-3</v>
      </c>
      <c r="R326" s="177">
        <f>Q326*H326</f>
        <v>8.2019519999999999E-2</v>
      </c>
      <c r="S326" s="177">
        <v>0</v>
      </c>
      <c r="T326" s="178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79" t="s">
        <v>113</v>
      </c>
      <c r="AT326" s="179" t="s">
        <v>108</v>
      </c>
      <c r="AU326" s="179" t="s">
        <v>76</v>
      </c>
      <c r="AY326" s="17" t="s">
        <v>105</v>
      </c>
      <c r="BE326" s="180">
        <f>IF(N326="základní",J326,0)</f>
        <v>83883.600000000006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17" t="s">
        <v>74</v>
      </c>
      <c r="BK326" s="180">
        <f>ROUND(I326*H326,2)</f>
        <v>83883.600000000006</v>
      </c>
      <c r="BL326" s="17" t="s">
        <v>113</v>
      </c>
      <c r="BM326" s="179" t="s">
        <v>712</v>
      </c>
    </row>
    <row r="327" spans="1:65" s="2" customFormat="1" ht="11.25">
      <c r="A327" s="31"/>
      <c r="B327" s="32"/>
      <c r="C327" s="33"/>
      <c r="D327" s="181" t="s">
        <v>115</v>
      </c>
      <c r="E327" s="33"/>
      <c r="F327" s="182" t="s">
        <v>713</v>
      </c>
      <c r="G327" s="33"/>
      <c r="H327" s="33"/>
      <c r="I327" s="33"/>
      <c r="J327" s="33"/>
      <c r="K327" s="33"/>
      <c r="L327" s="36"/>
      <c r="M327" s="183"/>
      <c r="N327" s="184"/>
      <c r="O327" s="61"/>
      <c r="P327" s="61"/>
      <c r="Q327" s="61"/>
      <c r="R327" s="61"/>
      <c r="S327" s="61"/>
      <c r="T327" s="62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7" t="s">
        <v>115</v>
      </c>
      <c r="AU327" s="17" t="s">
        <v>76</v>
      </c>
    </row>
    <row r="328" spans="1:65" s="2" customFormat="1" ht="11.25">
      <c r="A328" s="31"/>
      <c r="B328" s="32"/>
      <c r="C328" s="33"/>
      <c r="D328" s="207" t="s">
        <v>382</v>
      </c>
      <c r="E328" s="33"/>
      <c r="F328" s="208" t="s">
        <v>714</v>
      </c>
      <c r="G328" s="33"/>
      <c r="H328" s="33"/>
      <c r="I328" s="33"/>
      <c r="J328" s="33"/>
      <c r="K328" s="33"/>
      <c r="L328" s="36"/>
      <c r="M328" s="183"/>
      <c r="N328" s="184"/>
      <c r="O328" s="61"/>
      <c r="P328" s="61"/>
      <c r="Q328" s="61"/>
      <c r="R328" s="61"/>
      <c r="S328" s="61"/>
      <c r="T328" s="62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7" t="s">
        <v>382</v>
      </c>
      <c r="AU328" s="17" t="s">
        <v>76</v>
      </c>
    </row>
    <row r="329" spans="1:65" s="13" customFormat="1" ht="11.25">
      <c r="B329" s="185"/>
      <c r="C329" s="186"/>
      <c r="D329" s="181" t="s">
        <v>117</v>
      </c>
      <c r="E329" s="187" t="s">
        <v>17</v>
      </c>
      <c r="F329" s="188" t="s">
        <v>715</v>
      </c>
      <c r="G329" s="186"/>
      <c r="H329" s="189">
        <v>62.136000000000003</v>
      </c>
      <c r="I329" s="186"/>
      <c r="J329" s="186"/>
      <c r="K329" s="186"/>
      <c r="L329" s="190"/>
      <c r="M329" s="191"/>
      <c r="N329" s="192"/>
      <c r="O329" s="192"/>
      <c r="P329" s="192"/>
      <c r="Q329" s="192"/>
      <c r="R329" s="192"/>
      <c r="S329" s="192"/>
      <c r="T329" s="193"/>
      <c r="AT329" s="194" t="s">
        <v>117</v>
      </c>
      <c r="AU329" s="194" t="s">
        <v>76</v>
      </c>
      <c r="AV329" s="13" t="s">
        <v>76</v>
      </c>
      <c r="AW329" s="13" t="s">
        <v>28</v>
      </c>
      <c r="AX329" s="13" t="s">
        <v>74</v>
      </c>
      <c r="AY329" s="194" t="s">
        <v>105</v>
      </c>
    </row>
    <row r="330" spans="1:65" s="2" customFormat="1" ht="21.75" customHeight="1">
      <c r="A330" s="31"/>
      <c r="B330" s="32"/>
      <c r="C330" s="169" t="s">
        <v>716</v>
      </c>
      <c r="D330" s="169" t="s">
        <v>108</v>
      </c>
      <c r="E330" s="170" t="s">
        <v>717</v>
      </c>
      <c r="F330" s="171" t="s">
        <v>718</v>
      </c>
      <c r="G330" s="172" t="s">
        <v>378</v>
      </c>
      <c r="H330" s="173">
        <v>62.136000000000003</v>
      </c>
      <c r="I330" s="174">
        <v>96.3</v>
      </c>
      <c r="J330" s="174">
        <f>ROUND(I330*H330,2)</f>
        <v>5983.7</v>
      </c>
      <c r="K330" s="171" t="s">
        <v>379</v>
      </c>
      <c r="L330" s="36"/>
      <c r="M330" s="175" t="s">
        <v>17</v>
      </c>
      <c r="N330" s="176" t="s">
        <v>37</v>
      </c>
      <c r="O330" s="177">
        <v>0.192</v>
      </c>
      <c r="P330" s="177">
        <f>O330*H330</f>
        <v>11.930112000000001</v>
      </c>
      <c r="Q330" s="177">
        <v>4.0000000000000003E-5</v>
      </c>
      <c r="R330" s="177">
        <f>Q330*H330</f>
        <v>2.4854400000000002E-3</v>
      </c>
      <c r="S330" s="177">
        <v>0</v>
      </c>
      <c r="T330" s="178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79" t="s">
        <v>113</v>
      </c>
      <c r="AT330" s="179" t="s">
        <v>108</v>
      </c>
      <c r="AU330" s="179" t="s">
        <v>76</v>
      </c>
      <c r="AY330" s="17" t="s">
        <v>105</v>
      </c>
      <c r="BE330" s="180">
        <f>IF(N330="základní",J330,0)</f>
        <v>5983.7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7" t="s">
        <v>74</v>
      </c>
      <c r="BK330" s="180">
        <f>ROUND(I330*H330,2)</f>
        <v>5983.7</v>
      </c>
      <c r="BL330" s="17" t="s">
        <v>113</v>
      </c>
      <c r="BM330" s="179" t="s">
        <v>719</v>
      </c>
    </row>
    <row r="331" spans="1:65" s="2" customFormat="1" ht="11.25">
      <c r="A331" s="31"/>
      <c r="B331" s="32"/>
      <c r="C331" s="33"/>
      <c r="D331" s="181" t="s">
        <v>115</v>
      </c>
      <c r="E331" s="33"/>
      <c r="F331" s="182" t="s">
        <v>720</v>
      </c>
      <c r="G331" s="33"/>
      <c r="H331" s="33"/>
      <c r="I331" s="33"/>
      <c r="J331" s="33"/>
      <c r="K331" s="33"/>
      <c r="L331" s="36"/>
      <c r="M331" s="183"/>
      <c r="N331" s="184"/>
      <c r="O331" s="61"/>
      <c r="P331" s="61"/>
      <c r="Q331" s="61"/>
      <c r="R331" s="61"/>
      <c r="S331" s="61"/>
      <c r="T331" s="62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7" t="s">
        <v>115</v>
      </c>
      <c r="AU331" s="17" t="s">
        <v>76</v>
      </c>
    </row>
    <row r="332" spans="1:65" s="2" customFormat="1" ht="11.25">
      <c r="A332" s="31"/>
      <c r="B332" s="32"/>
      <c r="C332" s="33"/>
      <c r="D332" s="207" t="s">
        <v>382</v>
      </c>
      <c r="E332" s="33"/>
      <c r="F332" s="208" t="s">
        <v>721</v>
      </c>
      <c r="G332" s="33"/>
      <c r="H332" s="33"/>
      <c r="I332" s="33"/>
      <c r="J332" s="33"/>
      <c r="K332" s="33"/>
      <c r="L332" s="36"/>
      <c r="M332" s="183"/>
      <c r="N332" s="184"/>
      <c r="O332" s="61"/>
      <c r="P332" s="61"/>
      <c r="Q332" s="61"/>
      <c r="R332" s="61"/>
      <c r="S332" s="61"/>
      <c r="T332" s="62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7" t="s">
        <v>382</v>
      </c>
      <c r="AU332" s="17" t="s">
        <v>76</v>
      </c>
    </row>
    <row r="333" spans="1:65" s="13" customFormat="1" ht="11.25">
      <c r="B333" s="185"/>
      <c r="C333" s="186"/>
      <c r="D333" s="181" t="s">
        <v>117</v>
      </c>
      <c r="E333" s="187" t="s">
        <v>17</v>
      </c>
      <c r="F333" s="188" t="s">
        <v>715</v>
      </c>
      <c r="G333" s="186"/>
      <c r="H333" s="189">
        <v>62.136000000000003</v>
      </c>
      <c r="I333" s="186"/>
      <c r="J333" s="186"/>
      <c r="K333" s="186"/>
      <c r="L333" s="190"/>
      <c r="M333" s="191"/>
      <c r="N333" s="192"/>
      <c r="O333" s="192"/>
      <c r="P333" s="192"/>
      <c r="Q333" s="192"/>
      <c r="R333" s="192"/>
      <c r="S333" s="192"/>
      <c r="T333" s="193"/>
      <c r="AT333" s="194" t="s">
        <v>117</v>
      </c>
      <c r="AU333" s="194" t="s">
        <v>76</v>
      </c>
      <c r="AV333" s="13" t="s">
        <v>76</v>
      </c>
      <c r="AW333" s="13" t="s">
        <v>28</v>
      </c>
      <c r="AX333" s="13" t="s">
        <v>74</v>
      </c>
      <c r="AY333" s="194" t="s">
        <v>105</v>
      </c>
    </row>
    <row r="334" spans="1:65" s="2" customFormat="1" ht="16.5" customHeight="1">
      <c r="A334" s="31"/>
      <c r="B334" s="32"/>
      <c r="C334" s="169" t="s">
        <v>722</v>
      </c>
      <c r="D334" s="169" t="s">
        <v>108</v>
      </c>
      <c r="E334" s="170" t="s">
        <v>723</v>
      </c>
      <c r="F334" s="171" t="s">
        <v>724</v>
      </c>
      <c r="G334" s="172" t="s">
        <v>137</v>
      </c>
      <c r="H334" s="173">
        <v>1.3360000000000001</v>
      </c>
      <c r="I334" s="174">
        <v>73800</v>
      </c>
      <c r="J334" s="174">
        <f>ROUND(I334*H334,2)</f>
        <v>98596.800000000003</v>
      </c>
      <c r="K334" s="171" t="s">
        <v>379</v>
      </c>
      <c r="L334" s="36"/>
      <c r="M334" s="175" t="s">
        <v>17</v>
      </c>
      <c r="N334" s="176" t="s">
        <v>37</v>
      </c>
      <c r="O334" s="177">
        <v>34.871000000000002</v>
      </c>
      <c r="P334" s="177">
        <f>O334*H334</f>
        <v>46.587656000000003</v>
      </c>
      <c r="Q334" s="177">
        <v>1.07653</v>
      </c>
      <c r="R334" s="177">
        <f>Q334*H334</f>
        <v>1.43824408</v>
      </c>
      <c r="S334" s="177">
        <v>0</v>
      </c>
      <c r="T334" s="178">
        <f>S334*H334</f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79" t="s">
        <v>113</v>
      </c>
      <c r="AT334" s="179" t="s">
        <v>108</v>
      </c>
      <c r="AU334" s="179" t="s">
        <v>76</v>
      </c>
      <c r="AY334" s="17" t="s">
        <v>105</v>
      </c>
      <c r="BE334" s="180">
        <f>IF(N334="základní",J334,0)</f>
        <v>98596.800000000003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7" t="s">
        <v>74</v>
      </c>
      <c r="BK334" s="180">
        <f>ROUND(I334*H334,2)</f>
        <v>98596.800000000003</v>
      </c>
      <c r="BL334" s="17" t="s">
        <v>113</v>
      </c>
      <c r="BM334" s="179" t="s">
        <v>725</v>
      </c>
    </row>
    <row r="335" spans="1:65" s="2" customFormat="1" ht="19.5">
      <c r="A335" s="31"/>
      <c r="B335" s="32"/>
      <c r="C335" s="33"/>
      <c r="D335" s="181" t="s">
        <v>115</v>
      </c>
      <c r="E335" s="33"/>
      <c r="F335" s="182" t="s">
        <v>726</v>
      </c>
      <c r="G335" s="33"/>
      <c r="H335" s="33"/>
      <c r="I335" s="33"/>
      <c r="J335" s="33"/>
      <c r="K335" s="33"/>
      <c r="L335" s="36"/>
      <c r="M335" s="183"/>
      <c r="N335" s="184"/>
      <c r="O335" s="61"/>
      <c r="P335" s="61"/>
      <c r="Q335" s="61"/>
      <c r="R335" s="61"/>
      <c r="S335" s="61"/>
      <c r="T335" s="62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T335" s="17" t="s">
        <v>115</v>
      </c>
      <c r="AU335" s="17" t="s">
        <v>76</v>
      </c>
    </row>
    <row r="336" spans="1:65" s="2" customFormat="1" ht="11.25">
      <c r="A336" s="31"/>
      <c r="B336" s="32"/>
      <c r="C336" s="33"/>
      <c r="D336" s="207" t="s">
        <v>382</v>
      </c>
      <c r="E336" s="33"/>
      <c r="F336" s="208" t="s">
        <v>727</v>
      </c>
      <c r="G336" s="33"/>
      <c r="H336" s="33"/>
      <c r="I336" s="33"/>
      <c r="J336" s="33"/>
      <c r="K336" s="33"/>
      <c r="L336" s="36"/>
      <c r="M336" s="183"/>
      <c r="N336" s="184"/>
      <c r="O336" s="61"/>
      <c r="P336" s="61"/>
      <c r="Q336" s="61"/>
      <c r="R336" s="61"/>
      <c r="S336" s="61"/>
      <c r="T336" s="62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7" t="s">
        <v>382</v>
      </c>
      <c r="AU336" s="17" t="s">
        <v>76</v>
      </c>
    </row>
    <row r="337" spans="1:65" s="13" customFormat="1" ht="11.25">
      <c r="B337" s="185"/>
      <c r="C337" s="186"/>
      <c r="D337" s="181" t="s">
        <v>117</v>
      </c>
      <c r="E337" s="187" t="s">
        <v>17</v>
      </c>
      <c r="F337" s="188" t="s">
        <v>728</v>
      </c>
      <c r="G337" s="186"/>
      <c r="H337" s="189">
        <v>1.3360000000000001</v>
      </c>
      <c r="I337" s="186"/>
      <c r="J337" s="186"/>
      <c r="K337" s="186"/>
      <c r="L337" s="190"/>
      <c r="M337" s="191"/>
      <c r="N337" s="192"/>
      <c r="O337" s="192"/>
      <c r="P337" s="192"/>
      <c r="Q337" s="192"/>
      <c r="R337" s="192"/>
      <c r="S337" s="192"/>
      <c r="T337" s="193"/>
      <c r="AT337" s="194" t="s">
        <v>117</v>
      </c>
      <c r="AU337" s="194" t="s">
        <v>76</v>
      </c>
      <c r="AV337" s="13" t="s">
        <v>76</v>
      </c>
      <c r="AW337" s="13" t="s">
        <v>28</v>
      </c>
      <c r="AX337" s="13" t="s">
        <v>74</v>
      </c>
      <c r="AY337" s="194" t="s">
        <v>105</v>
      </c>
    </row>
    <row r="338" spans="1:65" s="2" customFormat="1" ht="16.5" customHeight="1">
      <c r="A338" s="31"/>
      <c r="B338" s="32"/>
      <c r="C338" s="169" t="s">
        <v>146</v>
      </c>
      <c r="D338" s="169" t="s">
        <v>108</v>
      </c>
      <c r="E338" s="170" t="s">
        <v>729</v>
      </c>
      <c r="F338" s="171" t="s">
        <v>730</v>
      </c>
      <c r="G338" s="172" t="s">
        <v>263</v>
      </c>
      <c r="H338" s="173">
        <v>20</v>
      </c>
      <c r="I338" s="174">
        <v>482</v>
      </c>
      <c r="J338" s="174">
        <f>ROUND(I338*H338,2)</f>
        <v>9640</v>
      </c>
      <c r="K338" s="171" t="s">
        <v>379</v>
      </c>
      <c r="L338" s="36"/>
      <c r="M338" s="175" t="s">
        <v>17</v>
      </c>
      <c r="N338" s="176" t="s">
        <v>37</v>
      </c>
      <c r="O338" s="177">
        <v>0.2</v>
      </c>
      <c r="P338" s="177">
        <f>O338*H338</f>
        <v>4</v>
      </c>
      <c r="Q338" s="177">
        <v>1.8839999999999999E-2</v>
      </c>
      <c r="R338" s="177">
        <f>Q338*H338</f>
        <v>0.37679999999999997</v>
      </c>
      <c r="S338" s="177">
        <v>0</v>
      </c>
      <c r="T338" s="178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79" t="s">
        <v>113</v>
      </c>
      <c r="AT338" s="179" t="s">
        <v>108</v>
      </c>
      <c r="AU338" s="179" t="s">
        <v>76</v>
      </c>
      <c r="AY338" s="17" t="s">
        <v>105</v>
      </c>
      <c r="BE338" s="180">
        <f>IF(N338="základní",J338,0)</f>
        <v>9640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7" t="s">
        <v>74</v>
      </c>
      <c r="BK338" s="180">
        <f>ROUND(I338*H338,2)</f>
        <v>9640</v>
      </c>
      <c r="BL338" s="17" t="s">
        <v>113</v>
      </c>
      <c r="BM338" s="179" t="s">
        <v>731</v>
      </c>
    </row>
    <row r="339" spans="1:65" s="2" customFormat="1" ht="11.25">
      <c r="A339" s="31"/>
      <c r="B339" s="32"/>
      <c r="C339" s="33"/>
      <c r="D339" s="181" t="s">
        <v>115</v>
      </c>
      <c r="E339" s="33"/>
      <c r="F339" s="182" t="s">
        <v>732</v>
      </c>
      <c r="G339" s="33"/>
      <c r="H339" s="33"/>
      <c r="I339" s="33"/>
      <c r="J339" s="33"/>
      <c r="K339" s="33"/>
      <c r="L339" s="36"/>
      <c r="M339" s="183"/>
      <c r="N339" s="184"/>
      <c r="O339" s="61"/>
      <c r="P339" s="61"/>
      <c r="Q339" s="61"/>
      <c r="R339" s="61"/>
      <c r="S339" s="61"/>
      <c r="T339" s="62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7" t="s">
        <v>115</v>
      </c>
      <c r="AU339" s="17" t="s">
        <v>76</v>
      </c>
    </row>
    <row r="340" spans="1:65" s="2" customFormat="1" ht="11.25">
      <c r="A340" s="31"/>
      <c r="B340" s="32"/>
      <c r="C340" s="33"/>
      <c r="D340" s="207" t="s">
        <v>382</v>
      </c>
      <c r="E340" s="33"/>
      <c r="F340" s="208" t="s">
        <v>733</v>
      </c>
      <c r="G340" s="33"/>
      <c r="H340" s="33"/>
      <c r="I340" s="33"/>
      <c r="J340" s="33"/>
      <c r="K340" s="33"/>
      <c r="L340" s="36"/>
      <c r="M340" s="183"/>
      <c r="N340" s="184"/>
      <c r="O340" s="61"/>
      <c r="P340" s="61"/>
      <c r="Q340" s="61"/>
      <c r="R340" s="61"/>
      <c r="S340" s="61"/>
      <c r="T340" s="62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7" t="s">
        <v>382</v>
      </c>
      <c r="AU340" s="17" t="s">
        <v>76</v>
      </c>
    </row>
    <row r="341" spans="1:65" s="13" customFormat="1" ht="11.25">
      <c r="B341" s="185"/>
      <c r="C341" s="186"/>
      <c r="D341" s="181" t="s">
        <v>117</v>
      </c>
      <c r="E341" s="187" t="s">
        <v>17</v>
      </c>
      <c r="F341" s="188" t="s">
        <v>734</v>
      </c>
      <c r="G341" s="186"/>
      <c r="H341" s="189">
        <v>20</v>
      </c>
      <c r="I341" s="186"/>
      <c r="J341" s="186"/>
      <c r="K341" s="186"/>
      <c r="L341" s="190"/>
      <c r="M341" s="191"/>
      <c r="N341" s="192"/>
      <c r="O341" s="192"/>
      <c r="P341" s="192"/>
      <c r="Q341" s="192"/>
      <c r="R341" s="192"/>
      <c r="S341" s="192"/>
      <c r="T341" s="193"/>
      <c r="AT341" s="194" t="s">
        <v>117</v>
      </c>
      <c r="AU341" s="194" t="s">
        <v>76</v>
      </c>
      <c r="AV341" s="13" t="s">
        <v>76</v>
      </c>
      <c r="AW341" s="13" t="s">
        <v>28</v>
      </c>
      <c r="AX341" s="13" t="s">
        <v>74</v>
      </c>
      <c r="AY341" s="194" t="s">
        <v>105</v>
      </c>
    </row>
    <row r="342" spans="1:65" s="2" customFormat="1" ht="16.5" customHeight="1">
      <c r="A342" s="31"/>
      <c r="B342" s="32"/>
      <c r="C342" s="169" t="s">
        <v>735</v>
      </c>
      <c r="D342" s="169" t="s">
        <v>108</v>
      </c>
      <c r="E342" s="170" t="s">
        <v>736</v>
      </c>
      <c r="F342" s="171" t="s">
        <v>737</v>
      </c>
      <c r="G342" s="172" t="s">
        <v>263</v>
      </c>
      <c r="H342" s="173">
        <v>20</v>
      </c>
      <c r="I342" s="174">
        <v>109</v>
      </c>
      <c r="J342" s="174">
        <f>ROUND(I342*H342,2)</f>
        <v>2180</v>
      </c>
      <c r="K342" s="171" t="s">
        <v>379</v>
      </c>
      <c r="L342" s="36"/>
      <c r="M342" s="175" t="s">
        <v>17</v>
      </c>
      <c r="N342" s="176" t="s">
        <v>37</v>
      </c>
      <c r="O342" s="177">
        <v>0.25</v>
      </c>
      <c r="P342" s="177">
        <f>O342*H342</f>
        <v>5</v>
      </c>
      <c r="Q342" s="177">
        <v>1.4999999999999999E-4</v>
      </c>
      <c r="R342" s="177">
        <f>Q342*H342</f>
        <v>2.9999999999999996E-3</v>
      </c>
      <c r="S342" s="177">
        <v>0</v>
      </c>
      <c r="T342" s="178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79" t="s">
        <v>113</v>
      </c>
      <c r="AT342" s="179" t="s">
        <v>108</v>
      </c>
      <c r="AU342" s="179" t="s">
        <v>76</v>
      </c>
      <c r="AY342" s="17" t="s">
        <v>105</v>
      </c>
      <c r="BE342" s="180">
        <f>IF(N342="základní",J342,0)</f>
        <v>2180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17" t="s">
        <v>74</v>
      </c>
      <c r="BK342" s="180">
        <f>ROUND(I342*H342,2)</f>
        <v>2180</v>
      </c>
      <c r="BL342" s="17" t="s">
        <v>113</v>
      </c>
      <c r="BM342" s="179" t="s">
        <v>738</v>
      </c>
    </row>
    <row r="343" spans="1:65" s="2" customFormat="1" ht="11.25">
      <c r="A343" s="31"/>
      <c r="B343" s="32"/>
      <c r="C343" s="33"/>
      <c r="D343" s="181" t="s">
        <v>115</v>
      </c>
      <c r="E343" s="33"/>
      <c r="F343" s="182" t="s">
        <v>739</v>
      </c>
      <c r="G343" s="33"/>
      <c r="H343" s="33"/>
      <c r="I343" s="33"/>
      <c r="J343" s="33"/>
      <c r="K343" s="33"/>
      <c r="L343" s="36"/>
      <c r="M343" s="183"/>
      <c r="N343" s="184"/>
      <c r="O343" s="61"/>
      <c r="P343" s="61"/>
      <c r="Q343" s="61"/>
      <c r="R343" s="61"/>
      <c r="S343" s="61"/>
      <c r="T343" s="62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7" t="s">
        <v>115</v>
      </c>
      <c r="AU343" s="17" t="s">
        <v>76</v>
      </c>
    </row>
    <row r="344" spans="1:65" s="2" customFormat="1" ht="11.25">
      <c r="A344" s="31"/>
      <c r="B344" s="32"/>
      <c r="C344" s="33"/>
      <c r="D344" s="207" t="s">
        <v>382</v>
      </c>
      <c r="E344" s="33"/>
      <c r="F344" s="208" t="s">
        <v>740</v>
      </c>
      <c r="G344" s="33"/>
      <c r="H344" s="33"/>
      <c r="I344" s="33"/>
      <c r="J344" s="33"/>
      <c r="K344" s="33"/>
      <c r="L344" s="36"/>
      <c r="M344" s="183"/>
      <c r="N344" s="184"/>
      <c r="O344" s="61"/>
      <c r="P344" s="61"/>
      <c r="Q344" s="61"/>
      <c r="R344" s="61"/>
      <c r="S344" s="61"/>
      <c r="T344" s="62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T344" s="17" t="s">
        <v>382</v>
      </c>
      <c r="AU344" s="17" t="s">
        <v>76</v>
      </c>
    </row>
    <row r="345" spans="1:65" s="13" customFormat="1" ht="11.25">
      <c r="B345" s="185"/>
      <c r="C345" s="186"/>
      <c r="D345" s="181" t="s">
        <v>117</v>
      </c>
      <c r="E345" s="187" t="s">
        <v>17</v>
      </c>
      <c r="F345" s="188" t="s">
        <v>734</v>
      </c>
      <c r="G345" s="186"/>
      <c r="H345" s="189">
        <v>20</v>
      </c>
      <c r="I345" s="186"/>
      <c r="J345" s="186"/>
      <c r="K345" s="186"/>
      <c r="L345" s="190"/>
      <c r="M345" s="191"/>
      <c r="N345" s="192"/>
      <c r="O345" s="192"/>
      <c r="P345" s="192"/>
      <c r="Q345" s="192"/>
      <c r="R345" s="192"/>
      <c r="S345" s="192"/>
      <c r="T345" s="193"/>
      <c r="AT345" s="194" t="s">
        <v>117</v>
      </c>
      <c r="AU345" s="194" t="s">
        <v>76</v>
      </c>
      <c r="AV345" s="13" t="s">
        <v>76</v>
      </c>
      <c r="AW345" s="13" t="s">
        <v>28</v>
      </c>
      <c r="AX345" s="13" t="s">
        <v>74</v>
      </c>
      <c r="AY345" s="194" t="s">
        <v>105</v>
      </c>
    </row>
    <row r="346" spans="1:65" s="12" customFormat="1" ht="22.9" customHeight="1">
      <c r="B346" s="154"/>
      <c r="C346" s="155"/>
      <c r="D346" s="156" t="s">
        <v>65</v>
      </c>
      <c r="E346" s="167" t="s">
        <v>113</v>
      </c>
      <c r="F346" s="167" t="s">
        <v>741</v>
      </c>
      <c r="G346" s="155"/>
      <c r="H346" s="155"/>
      <c r="I346" s="155"/>
      <c r="J346" s="168">
        <f>BK346</f>
        <v>2253299.85</v>
      </c>
      <c r="K346" s="155"/>
      <c r="L346" s="159"/>
      <c r="M346" s="160"/>
      <c r="N346" s="161"/>
      <c r="O346" s="161"/>
      <c r="P346" s="162">
        <f>SUM(P347:P414)</f>
        <v>3459.8069420000002</v>
      </c>
      <c r="Q346" s="161"/>
      <c r="R346" s="162">
        <f>SUM(R347:R414)</f>
        <v>184.93865564000001</v>
      </c>
      <c r="S346" s="161"/>
      <c r="T346" s="163">
        <f>SUM(T347:T414)</f>
        <v>18.615120000000001</v>
      </c>
      <c r="AR346" s="164" t="s">
        <v>74</v>
      </c>
      <c r="AT346" s="165" t="s">
        <v>65</v>
      </c>
      <c r="AU346" s="165" t="s">
        <v>74</v>
      </c>
      <c r="AY346" s="164" t="s">
        <v>105</v>
      </c>
      <c r="BK346" s="166">
        <f>SUM(BK347:BK414)</f>
        <v>2253299.85</v>
      </c>
    </row>
    <row r="347" spans="1:65" s="2" customFormat="1" ht="16.5" customHeight="1">
      <c r="A347" s="31"/>
      <c r="B347" s="32"/>
      <c r="C347" s="169" t="s">
        <v>742</v>
      </c>
      <c r="D347" s="169" t="s">
        <v>108</v>
      </c>
      <c r="E347" s="170" t="s">
        <v>743</v>
      </c>
      <c r="F347" s="171" t="s">
        <v>744</v>
      </c>
      <c r="G347" s="172" t="s">
        <v>378</v>
      </c>
      <c r="H347" s="173">
        <v>100.25</v>
      </c>
      <c r="I347" s="174">
        <v>1330</v>
      </c>
      <c r="J347" s="174">
        <f>ROUND(I347*H347,2)</f>
        <v>133332.5</v>
      </c>
      <c r="K347" s="171" t="s">
        <v>379</v>
      </c>
      <c r="L347" s="36"/>
      <c r="M347" s="175" t="s">
        <v>17</v>
      </c>
      <c r="N347" s="176" t="s">
        <v>37</v>
      </c>
      <c r="O347" s="177">
        <v>2.17</v>
      </c>
      <c r="P347" s="177">
        <f>O347*H347</f>
        <v>217.54249999999999</v>
      </c>
      <c r="Q347" s="177">
        <v>7.7999999999999999E-4</v>
      </c>
      <c r="R347" s="177">
        <f>Q347*H347</f>
        <v>7.8195000000000001E-2</v>
      </c>
      <c r="S347" s="177">
        <v>0</v>
      </c>
      <c r="T347" s="178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79" t="s">
        <v>113</v>
      </c>
      <c r="AT347" s="179" t="s">
        <v>108</v>
      </c>
      <c r="AU347" s="179" t="s">
        <v>76</v>
      </c>
      <c r="AY347" s="17" t="s">
        <v>105</v>
      </c>
      <c r="BE347" s="180">
        <f>IF(N347="základní",J347,0)</f>
        <v>133332.5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7" t="s">
        <v>74</v>
      </c>
      <c r="BK347" s="180">
        <f>ROUND(I347*H347,2)</f>
        <v>133332.5</v>
      </c>
      <c r="BL347" s="17" t="s">
        <v>113</v>
      </c>
      <c r="BM347" s="179" t="s">
        <v>745</v>
      </c>
    </row>
    <row r="348" spans="1:65" s="2" customFormat="1" ht="11.25">
      <c r="A348" s="31"/>
      <c r="B348" s="32"/>
      <c r="C348" s="33"/>
      <c r="D348" s="181" t="s">
        <v>115</v>
      </c>
      <c r="E348" s="33"/>
      <c r="F348" s="182" t="s">
        <v>746</v>
      </c>
      <c r="G348" s="33"/>
      <c r="H348" s="33"/>
      <c r="I348" s="33"/>
      <c r="J348" s="33"/>
      <c r="K348" s="33"/>
      <c r="L348" s="36"/>
      <c r="M348" s="183"/>
      <c r="N348" s="184"/>
      <c r="O348" s="61"/>
      <c r="P348" s="61"/>
      <c r="Q348" s="61"/>
      <c r="R348" s="61"/>
      <c r="S348" s="61"/>
      <c r="T348" s="62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7" t="s">
        <v>115</v>
      </c>
      <c r="AU348" s="17" t="s">
        <v>76</v>
      </c>
    </row>
    <row r="349" spans="1:65" s="2" customFormat="1" ht="11.25">
      <c r="A349" s="31"/>
      <c r="B349" s="32"/>
      <c r="C349" s="33"/>
      <c r="D349" s="207" t="s">
        <v>382</v>
      </c>
      <c r="E349" s="33"/>
      <c r="F349" s="208" t="s">
        <v>747</v>
      </c>
      <c r="G349" s="33"/>
      <c r="H349" s="33"/>
      <c r="I349" s="33"/>
      <c r="J349" s="33"/>
      <c r="K349" s="33"/>
      <c r="L349" s="36"/>
      <c r="M349" s="183"/>
      <c r="N349" s="184"/>
      <c r="O349" s="61"/>
      <c r="P349" s="61"/>
      <c r="Q349" s="61"/>
      <c r="R349" s="61"/>
      <c r="S349" s="61"/>
      <c r="T349" s="62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T349" s="17" t="s">
        <v>382</v>
      </c>
      <c r="AU349" s="17" t="s">
        <v>76</v>
      </c>
    </row>
    <row r="350" spans="1:65" s="13" customFormat="1" ht="11.25">
      <c r="B350" s="185"/>
      <c r="C350" s="186"/>
      <c r="D350" s="181" t="s">
        <v>117</v>
      </c>
      <c r="E350" s="187" t="s">
        <v>17</v>
      </c>
      <c r="F350" s="188" t="s">
        <v>748</v>
      </c>
      <c r="G350" s="186"/>
      <c r="H350" s="189">
        <v>100.25</v>
      </c>
      <c r="I350" s="186"/>
      <c r="J350" s="186"/>
      <c r="K350" s="186"/>
      <c r="L350" s="190"/>
      <c r="M350" s="191"/>
      <c r="N350" s="192"/>
      <c r="O350" s="192"/>
      <c r="P350" s="192"/>
      <c r="Q350" s="192"/>
      <c r="R350" s="192"/>
      <c r="S350" s="192"/>
      <c r="T350" s="193"/>
      <c r="AT350" s="194" t="s">
        <v>117</v>
      </c>
      <c r="AU350" s="194" t="s">
        <v>76</v>
      </c>
      <c r="AV350" s="13" t="s">
        <v>76</v>
      </c>
      <c r="AW350" s="13" t="s">
        <v>28</v>
      </c>
      <c r="AX350" s="13" t="s">
        <v>74</v>
      </c>
      <c r="AY350" s="194" t="s">
        <v>105</v>
      </c>
    </row>
    <row r="351" spans="1:65" s="2" customFormat="1" ht="16.5" customHeight="1">
      <c r="A351" s="31"/>
      <c r="B351" s="32"/>
      <c r="C351" s="195" t="s">
        <v>749</v>
      </c>
      <c r="D351" s="195" t="s">
        <v>134</v>
      </c>
      <c r="E351" s="196" t="s">
        <v>750</v>
      </c>
      <c r="F351" s="197" t="s">
        <v>751</v>
      </c>
      <c r="G351" s="198" t="s">
        <v>137</v>
      </c>
      <c r="H351" s="199">
        <v>4.8780000000000001</v>
      </c>
      <c r="I351" s="200">
        <v>62500</v>
      </c>
      <c r="J351" s="200">
        <f>ROUND(I351*H351,2)</f>
        <v>304875</v>
      </c>
      <c r="K351" s="197" t="s">
        <v>379</v>
      </c>
      <c r="L351" s="201"/>
      <c r="M351" s="202" t="s">
        <v>17</v>
      </c>
      <c r="N351" s="203" t="s">
        <v>37</v>
      </c>
      <c r="O351" s="177">
        <v>0</v>
      </c>
      <c r="P351" s="177">
        <f>O351*H351</f>
        <v>0</v>
      </c>
      <c r="Q351" s="177">
        <v>1</v>
      </c>
      <c r="R351" s="177">
        <f>Q351*H351</f>
        <v>4.8780000000000001</v>
      </c>
      <c r="S351" s="177">
        <v>0</v>
      </c>
      <c r="T351" s="178">
        <f>S351*H351</f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79" t="s">
        <v>138</v>
      </c>
      <c r="AT351" s="179" t="s">
        <v>134</v>
      </c>
      <c r="AU351" s="179" t="s">
        <v>76</v>
      </c>
      <c r="AY351" s="17" t="s">
        <v>105</v>
      </c>
      <c r="BE351" s="180">
        <f>IF(N351="základní",J351,0)</f>
        <v>304875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7" t="s">
        <v>74</v>
      </c>
      <c r="BK351" s="180">
        <f>ROUND(I351*H351,2)</f>
        <v>304875</v>
      </c>
      <c r="BL351" s="17" t="s">
        <v>113</v>
      </c>
      <c r="BM351" s="179" t="s">
        <v>752</v>
      </c>
    </row>
    <row r="352" spans="1:65" s="2" customFormat="1" ht="11.25">
      <c r="A352" s="31"/>
      <c r="B352" s="32"/>
      <c r="C352" s="33"/>
      <c r="D352" s="181" t="s">
        <v>115</v>
      </c>
      <c r="E352" s="33"/>
      <c r="F352" s="182" t="s">
        <v>751</v>
      </c>
      <c r="G352" s="33"/>
      <c r="H352" s="33"/>
      <c r="I352" s="33"/>
      <c r="J352" s="33"/>
      <c r="K352" s="33"/>
      <c r="L352" s="36"/>
      <c r="M352" s="183"/>
      <c r="N352" s="184"/>
      <c r="O352" s="61"/>
      <c r="P352" s="61"/>
      <c r="Q352" s="61"/>
      <c r="R352" s="61"/>
      <c r="S352" s="61"/>
      <c r="T352" s="62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7" t="s">
        <v>115</v>
      </c>
      <c r="AU352" s="17" t="s">
        <v>76</v>
      </c>
    </row>
    <row r="353" spans="1:65" s="13" customFormat="1" ht="11.25">
      <c r="B353" s="185"/>
      <c r="C353" s="186"/>
      <c r="D353" s="181" t="s">
        <v>117</v>
      </c>
      <c r="E353" s="187" t="s">
        <v>17</v>
      </c>
      <c r="F353" s="188" t="s">
        <v>753</v>
      </c>
      <c r="G353" s="186"/>
      <c r="H353" s="189">
        <v>4.8780000000000001</v>
      </c>
      <c r="I353" s="186"/>
      <c r="J353" s="186"/>
      <c r="K353" s="186"/>
      <c r="L353" s="190"/>
      <c r="M353" s="191"/>
      <c r="N353" s="192"/>
      <c r="O353" s="192"/>
      <c r="P353" s="192"/>
      <c r="Q353" s="192"/>
      <c r="R353" s="192"/>
      <c r="S353" s="192"/>
      <c r="T353" s="193"/>
      <c r="AT353" s="194" t="s">
        <v>117</v>
      </c>
      <c r="AU353" s="194" t="s">
        <v>76</v>
      </c>
      <c r="AV353" s="13" t="s">
        <v>76</v>
      </c>
      <c r="AW353" s="13" t="s">
        <v>28</v>
      </c>
      <c r="AX353" s="13" t="s">
        <v>74</v>
      </c>
      <c r="AY353" s="194" t="s">
        <v>105</v>
      </c>
    </row>
    <row r="354" spans="1:65" s="2" customFormat="1" ht="16.5" customHeight="1">
      <c r="A354" s="31"/>
      <c r="B354" s="32"/>
      <c r="C354" s="169" t="s">
        <v>754</v>
      </c>
      <c r="D354" s="169" t="s">
        <v>108</v>
      </c>
      <c r="E354" s="170" t="s">
        <v>755</v>
      </c>
      <c r="F354" s="171" t="s">
        <v>756</v>
      </c>
      <c r="G354" s="172" t="s">
        <v>378</v>
      </c>
      <c r="H354" s="173">
        <v>310.25200000000001</v>
      </c>
      <c r="I354" s="174">
        <v>1050</v>
      </c>
      <c r="J354" s="174">
        <f>ROUND(I354*H354,2)</f>
        <v>325764.59999999998</v>
      </c>
      <c r="K354" s="171" t="s">
        <v>379</v>
      </c>
      <c r="L354" s="36"/>
      <c r="M354" s="175" t="s">
        <v>17</v>
      </c>
      <c r="N354" s="176" t="s">
        <v>37</v>
      </c>
      <c r="O354" s="177">
        <v>2.2999999999999998</v>
      </c>
      <c r="P354" s="177">
        <f>O354*H354</f>
        <v>713.57959999999991</v>
      </c>
      <c r="Q354" s="177">
        <v>5.9999999999999995E-4</v>
      </c>
      <c r="R354" s="177">
        <f>Q354*H354</f>
        <v>0.18615119999999999</v>
      </c>
      <c r="S354" s="177">
        <v>0</v>
      </c>
      <c r="T354" s="178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79" t="s">
        <v>113</v>
      </c>
      <c r="AT354" s="179" t="s">
        <v>108</v>
      </c>
      <c r="AU354" s="179" t="s">
        <v>76</v>
      </c>
      <c r="AY354" s="17" t="s">
        <v>105</v>
      </c>
      <c r="BE354" s="180">
        <f>IF(N354="základní",J354,0)</f>
        <v>325764.59999999998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7" t="s">
        <v>74</v>
      </c>
      <c r="BK354" s="180">
        <f>ROUND(I354*H354,2)</f>
        <v>325764.59999999998</v>
      </c>
      <c r="BL354" s="17" t="s">
        <v>113</v>
      </c>
      <c r="BM354" s="179" t="s">
        <v>757</v>
      </c>
    </row>
    <row r="355" spans="1:65" s="2" customFormat="1" ht="11.25">
      <c r="A355" s="31"/>
      <c r="B355" s="32"/>
      <c r="C355" s="33"/>
      <c r="D355" s="181" t="s">
        <v>115</v>
      </c>
      <c r="E355" s="33"/>
      <c r="F355" s="182" t="s">
        <v>758</v>
      </c>
      <c r="G355" s="33"/>
      <c r="H355" s="33"/>
      <c r="I355" s="33"/>
      <c r="J355" s="33"/>
      <c r="K355" s="33"/>
      <c r="L355" s="36"/>
      <c r="M355" s="183"/>
      <c r="N355" s="184"/>
      <c r="O355" s="61"/>
      <c r="P355" s="61"/>
      <c r="Q355" s="61"/>
      <c r="R355" s="61"/>
      <c r="S355" s="61"/>
      <c r="T355" s="62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7" t="s">
        <v>115</v>
      </c>
      <c r="AU355" s="17" t="s">
        <v>76</v>
      </c>
    </row>
    <row r="356" spans="1:65" s="2" customFormat="1" ht="11.25">
      <c r="A356" s="31"/>
      <c r="B356" s="32"/>
      <c r="C356" s="33"/>
      <c r="D356" s="207" t="s">
        <v>382</v>
      </c>
      <c r="E356" s="33"/>
      <c r="F356" s="208" t="s">
        <v>759</v>
      </c>
      <c r="G356" s="33"/>
      <c r="H356" s="33"/>
      <c r="I356" s="33"/>
      <c r="J356" s="33"/>
      <c r="K356" s="33"/>
      <c r="L356" s="36"/>
      <c r="M356" s="183"/>
      <c r="N356" s="184"/>
      <c r="O356" s="61"/>
      <c r="P356" s="61"/>
      <c r="Q356" s="61"/>
      <c r="R356" s="61"/>
      <c r="S356" s="61"/>
      <c r="T356" s="62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7" t="s">
        <v>382</v>
      </c>
      <c r="AU356" s="17" t="s">
        <v>76</v>
      </c>
    </row>
    <row r="357" spans="1:65" s="13" customFormat="1" ht="11.25">
      <c r="B357" s="185"/>
      <c r="C357" s="186"/>
      <c r="D357" s="181" t="s">
        <v>117</v>
      </c>
      <c r="E357" s="187" t="s">
        <v>17</v>
      </c>
      <c r="F357" s="188" t="s">
        <v>760</v>
      </c>
      <c r="G357" s="186"/>
      <c r="H357" s="189">
        <v>310.25200000000001</v>
      </c>
      <c r="I357" s="186"/>
      <c r="J357" s="186"/>
      <c r="K357" s="186"/>
      <c r="L357" s="190"/>
      <c r="M357" s="191"/>
      <c r="N357" s="192"/>
      <c r="O357" s="192"/>
      <c r="P357" s="192"/>
      <c r="Q357" s="192"/>
      <c r="R357" s="192"/>
      <c r="S357" s="192"/>
      <c r="T357" s="193"/>
      <c r="AT357" s="194" t="s">
        <v>117</v>
      </c>
      <c r="AU357" s="194" t="s">
        <v>76</v>
      </c>
      <c r="AV357" s="13" t="s">
        <v>76</v>
      </c>
      <c r="AW357" s="13" t="s">
        <v>28</v>
      </c>
      <c r="AX357" s="13" t="s">
        <v>74</v>
      </c>
      <c r="AY357" s="194" t="s">
        <v>105</v>
      </c>
    </row>
    <row r="358" spans="1:65" s="2" customFormat="1" ht="16.5" customHeight="1">
      <c r="A358" s="31"/>
      <c r="B358" s="32"/>
      <c r="C358" s="169" t="s">
        <v>761</v>
      </c>
      <c r="D358" s="169" t="s">
        <v>108</v>
      </c>
      <c r="E358" s="170" t="s">
        <v>762</v>
      </c>
      <c r="F358" s="171" t="s">
        <v>763</v>
      </c>
      <c r="G358" s="172" t="s">
        <v>378</v>
      </c>
      <c r="H358" s="173">
        <v>310.25200000000001</v>
      </c>
      <c r="I358" s="174">
        <v>590</v>
      </c>
      <c r="J358" s="174">
        <f>ROUND(I358*H358,2)</f>
        <v>183048.68</v>
      </c>
      <c r="K358" s="171" t="s">
        <v>379</v>
      </c>
      <c r="L358" s="36"/>
      <c r="M358" s="175" t="s">
        <v>17</v>
      </c>
      <c r="N358" s="176" t="s">
        <v>37</v>
      </c>
      <c r="O358" s="177">
        <v>1.56</v>
      </c>
      <c r="P358" s="177">
        <f>O358*H358</f>
        <v>483.99312000000003</v>
      </c>
      <c r="Q358" s="177">
        <v>3.6999999999999999E-4</v>
      </c>
      <c r="R358" s="177">
        <f>Q358*H358</f>
        <v>0.11479324</v>
      </c>
      <c r="S358" s="177">
        <v>0.06</v>
      </c>
      <c r="T358" s="178">
        <f>S358*H358</f>
        <v>18.615120000000001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79" t="s">
        <v>113</v>
      </c>
      <c r="AT358" s="179" t="s">
        <v>108</v>
      </c>
      <c r="AU358" s="179" t="s">
        <v>76</v>
      </c>
      <c r="AY358" s="17" t="s">
        <v>105</v>
      </c>
      <c r="BE358" s="180">
        <f>IF(N358="základní",J358,0)</f>
        <v>183048.68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17" t="s">
        <v>74</v>
      </c>
      <c r="BK358" s="180">
        <f>ROUND(I358*H358,2)</f>
        <v>183048.68</v>
      </c>
      <c r="BL358" s="17" t="s">
        <v>113</v>
      </c>
      <c r="BM358" s="179" t="s">
        <v>764</v>
      </c>
    </row>
    <row r="359" spans="1:65" s="2" customFormat="1" ht="11.25">
      <c r="A359" s="31"/>
      <c r="B359" s="32"/>
      <c r="C359" s="33"/>
      <c r="D359" s="181" t="s">
        <v>115</v>
      </c>
      <c r="E359" s="33"/>
      <c r="F359" s="182" t="s">
        <v>765</v>
      </c>
      <c r="G359" s="33"/>
      <c r="H359" s="33"/>
      <c r="I359" s="33"/>
      <c r="J359" s="33"/>
      <c r="K359" s="33"/>
      <c r="L359" s="36"/>
      <c r="M359" s="183"/>
      <c r="N359" s="184"/>
      <c r="O359" s="61"/>
      <c r="P359" s="61"/>
      <c r="Q359" s="61"/>
      <c r="R359" s="61"/>
      <c r="S359" s="61"/>
      <c r="T359" s="62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7" t="s">
        <v>115</v>
      </c>
      <c r="AU359" s="17" t="s">
        <v>76</v>
      </c>
    </row>
    <row r="360" spans="1:65" s="2" customFormat="1" ht="11.25">
      <c r="A360" s="31"/>
      <c r="B360" s="32"/>
      <c r="C360" s="33"/>
      <c r="D360" s="207" t="s">
        <v>382</v>
      </c>
      <c r="E360" s="33"/>
      <c r="F360" s="208" t="s">
        <v>766</v>
      </c>
      <c r="G360" s="33"/>
      <c r="H360" s="33"/>
      <c r="I360" s="33"/>
      <c r="J360" s="33"/>
      <c r="K360" s="33"/>
      <c r="L360" s="36"/>
      <c r="M360" s="183"/>
      <c r="N360" s="184"/>
      <c r="O360" s="61"/>
      <c r="P360" s="61"/>
      <c r="Q360" s="61"/>
      <c r="R360" s="61"/>
      <c r="S360" s="61"/>
      <c r="T360" s="62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7" t="s">
        <v>382</v>
      </c>
      <c r="AU360" s="17" t="s">
        <v>76</v>
      </c>
    </row>
    <row r="361" spans="1:65" s="13" customFormat="1" ht="11.25">
      <c r="B361" s="185"/>
      <c r="C361" s="186"/>
      <c r="D361" s="181" t="s">
        <v>117</v>
      </c>
      <c r="E361" s="187" t="s">
        <v>17</v>
      </c>
      <c r="F361" s="188" t="s">
        <v>760</v>
      </c>
      <c r="G361" s="186"/>
      <c r="H361" s="189">
        <v>310.25200000000001</v>
      </c>
      <c r="I361" s="186"/>
      <c r="J361" s="186"/>
      <c r="K361" s="186"/>
      <c r="L361" s="190"/>
      <c r="M361" s="191"/>
      <c r="N361" s="192"/>
      <c r="O361" s="192"/>
      <c r="P361" s="192"/>
      <c r="Q361" s="192"/>
      <c r="R361" s="192"/>
      <c r="S361" s="192"/>
      <c r="T361" s="193"/>
      <c r="AT361" s="194" t="s">
        <v>117</v>
      </c>
      <c r="AU361" s="194" t="s">
        <v>76</v>
      </c>
      <c r="AV361" s="13" t="s">
        <v>76</v>
      </c>
      <c r="AW361" s="13" t="s">
        <v>28</v>
      </c>
      <c r="AX361" s="13" t="s">
        <v>74</v>
      </c>
      <c r="AY361" s="194" t="s">
        <v>105</v>
      </c>
    </row>
    <row r="362" spans="1:65" s="2" customFormat="1" ht="16.5" customHeight="1">
      <c r="A362" s="31"/>
      <c r="B362" s="32"/>
      <c r="C362" s="169" t="s">
        <v>767</v>
      </c>
      <c r="D362" s="169" t="s">
        <v>108</v>
      </c>
      <c r="E362" s="170" t="s">
        <v>768</v>
      </c>
      <c r="F362" s="171" t="s">
        <v>769</v>
      </c>
      <c r="G362" s="172" t="s">
        <v>378</v>
      </c>
      <c r="H362" s="173">
        <v>50.503999999999998</v>
      </c>
      <c r="I362" s="174">
        <v>1390</v>
      </c>
      <c r="J362" s="174">
        <f>ROUND(I362*H362,2)</f>
        <v>70200.56</v>
      </c>
      <c r="K362" s="171" t="s">
        <v>379</v>
      </c>
      <c r="L362" s="36"/>
      <c r="M362" s="175" t="s">
        <v>17</v>
      </c>
      <c r="N362" s="176" t="s">
        <v>37</v>
      </c>
      <c r="O362" s="177">
        <v>1.8</v>
      </c>
      <c r="P362" s="177">
        <f>O362*H362</f>
        <v>90.907200000000003</v>
      </c>
      <c r="Q362" s="177">
        <v>3.1870000000000002E-2</v>
      </c>
      <c r="R362" s="177">
        <f>Q362*H362</f>
        <v>1.6095624800000001</v>
      </c>
      <c r="S362" s="177">
        <v>0</v>
      </c>
      <c r="T362" s="178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79" t="s">
        <v>113</v>
      </c>
      <c r="AT362" s="179" t="s">
        <v>108</v>
      </c>
      <c r="AU362" s="179" t="s">
        <v>76</v>
      </c>
      <c r="AY362" s="17" t="s">
        <v>105</v>
      </c>
      <c r="BE362" s="180">
        <f>IF(N362="základní",J362,0)</f>
        <v>70200.56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7" t="s">
        <v>74</v>
      </c>
      <c r="BK362" s="180">
        <f>ROUND(I362*H362,2)</f>
        <v>70200.56</v>
      </c>
      <c r="BL362" s="17" t="s">
        <v>113</v>
      </c>
      <c r="BM362" s="179" t="s">
        <v>770</v>
      </c>
    </row>
    <row r="363" spans="1:65" s="2" customFormat="1" ht="11.25">
      <c r="A363" s="31"/>
      <c r="B363" s="32"/>
      <c r="C363" s="33"/>
      <c r="D363" s="181" t="s">
        <v>115</v>
      </c>
      <c r="E363" s="33"/>
      <c r="F363" s="182" t="s">
        <v>771</v>
      </c>
      <c r="G363" s="33"/>
      <c r="H363" s="33"/>
      <c r="I363" s="33"/>
      <c r="J363" s="33"/>
      <c r="K363" s="33"/>
      <c r="L363" s="36"/>
      <c r="M363" s="183"/>
      <c r="N363" s="184"/>
      <c r="O363" s="61"/>
      <c r="P363" s="61"/>
      <c r="Q363" s="61"/>
      <c r="R363" s="61"/>
      <c r="S363" s="61"/>
      <c r="T363" s="62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7" t="s">
        <v>115</v>
      </c>
      <c r="AU363" s="17" t="s">
        <v>76</v>
      </c>
    </row>
    <row r="364" spans="1:65" s="2" customFormat="1" ht="11.25">
      <c r="A364" s="31"/>
      <c r="B364" s="32"/>
      <c r="C364" s="33"/>
      <c r="D364" s="207" t="s">
        <v>382</v>
      </c>
      <c r="E364" s="33"/>
      <c r="F364" s="208" t="s">
        <v>772</v>
      </c>
      <c r="G364" s="33"/>
      <c r="H364" s="33"/>
      <c r="I364" s="33"/>
      <c r="J364" s="33"/>
      <c r="K364" s="33"/>
      <c r="L364" s="36"/>
      <c r="M364" s="183"/>
      <c r="N364" s="184"/>
      <c r="O364" s="61"/>
      <c r="P364" s="61"/>
      <c r="Q364" s="61"/>
      <c r="R364" s="61"/>
      <c r="S364" s="61"/>
      <c r="T364" s="62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7" t="s">
        <v>382</v>
      </c>
      <c r="AU364" s="17" t="s">
        <v>76</v>
      </c>
    </row>
    <row r="365" spans="1:65" s="13" customFormat="1" ht="11.25">
      <c r="B365" s="185"/>
      <c r="C365" s="186"/>
      <c r="D365" s="181" t="s">
        <v>117</v>
      </c>
      <c r="E365" s="187" t="s">
        <v>17</v>
      </c>
      <c r="F365" s="188" t="s">
        <v>773</v>
      </c>
      <c r="G365" s="186"/>
      <c r="H365" s="189">
        <v>50.503999999999998</v>
      </c>
      <c r="I365" s="186"/>
      <c r="J365" s="186"/>
      <c r="K365" s="186"/>
      <c r="L365" s="190"/>
      <c r="M365" s="191"/>
      <c r="N365" s="192"/>
      <c r="O365" s="192"/>
      <c r="P365" s="192"/>
      <c r="Q365" s="192"/>
      <c r="R365" s="192"/>
      <c r="S365" s="192"/>
      <c r="T365" s="193"/>
      <c r="AT365" s="194" t="s">
        <v>117</v>
      </c>
      <c r="AU365" s="194" t="s">
        <v>76</v>
      </c>
      <c r="AV365" s="13" t="s">
        <v>76</v>
      </c>
      <c r="AW365" s="13" t="s">
        <v>28</v>
      </c>
      <c r="AX365" s="13" t="s">
        <v>74</v>
      </c>
      <c r="AY365" s="194" t="s">
        <v>105</v>
      </c>
    </row>
    <row r="366" spans="1:65" s="2" customFormat="1" ht="16.5" customHeight="1">
      <c r="A366" s="31"/>
      <c r="B366" s="32"/>
      <c r="C366" s="169" t="s">
        <v>774</v>
      </c>
      <c r="D366" s="169" t="s">
        <v>108</v>
      </c>
      <c r="E366" s="170" t="s">
        <v>775</v>
      </c>
      <c r="F366" s="171" t="s">
        <v>776</v>
      </c>
      <c r="G366" s="172" t="s">
        <v>378</v>
      </c>
      <c r="H366" s="173">
        <v>50.503999999999998</v>
      </c>
      <c r="I366" s="174">
        <v>652</v>
      </c>
      <c r="J366" s="174">
        <f>ROUND(I366*H366,2)</f>
        <v>32928.61</v>
      </c>
      <c r="K366" s="171" t="s">
        <v>379</v>
      </c>
      <c r="L366" s="36"/>
      <c r="M366" s="175" t="s">
        <v>17</v>
      </c>
      <c r="N366" s="176" t="s">
        <v>37</v>
      </c>
      <c r="O366" s="177">
        <v>1.571</v>
      </c>
      <c r="P366" s="177">
        <f>O366*H366</f>
        <v>79.34178399999999</v>
      </c>
      <c r="Q366" s="177">
        <v>1.2999999999999999E-4</v>
      </c>
      <c r="R366" s="177">
        <f>Q366*H366</f>
        <v>6.5655199999999992E-3</v>
      </c>
      <c r="S366" s="177">
        <v>0</v>
      </c>
      <c r="T366" s="178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79" t="s">
        <v>113</v>
      </c>
      <c r="AT366" s="179" t="s">
        <v>108</v>
      </c>
      <c r="AU366" s="179" t="s">
        <v>76</v>
      </c>
      <c r="AY366" s="17" t="s">
        <v>105</v>
      </c>
      <c r="BE366" s="180">
        <f>IF(N366="základní",J366,0)</f>
        <v>32928.61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17" t="s">
        <v>74</v>
      </c>
      <c r="BK366" s="180">
        <f>ROUND(I366*H366,2)</f>
        <v>32928.61</v>
      </c>
      <c r="BL366" s="17" t="s">
        <v>113</v>
      </c>
      <c r="BM366" s="179" t="s">
        <v>777</v>
      </c>
    </row>
    <row r="367" spans="1:65" s="2" customFormat="1" ht="11.25">
      <c r="A367" s="31"/>
      <c r="B367" s="32"/>
      <c r="C367" s="33"/>
      <c r="D367" s="181" t="s">
        <v>115</v>
      </c>
      <c r="E367" s="33"/>
      <c r="F367" s="182" t="s">
        <v>778</v>
      </c>
      <c r="G367" s="33"/>
      <c r="H367" s="33"/>
      <c r="I367" s="33"/>
      <c r="J367" s="33"/>
      <c r="K367" s="33"/>
      <c r="L367" s="36"/>
      <c r="M367" s="183"/>
      <c r="N367" s="184"/>
      <c r="O367" s="61"/>
      <c r="P367" s="61"/>
      <c r="Q367" s="61"/>
      <c r="R367" s="61"/>
      <c r="S367" s="61"/>
      <c r="T367" s="62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7" t="s">
        <v>115</v>
      </c>
      <c r="AU367" s="17" t="s">
        <v>76</v>
      </c>
    </row>
    <row r="368" spans="1:65" s="2" customFormat="1" ht="11.25">
      <c r="A368" s="31"/>
      <c r="B368" s="32"/>
      <c r="C368" s="33"/>
      <c r="D368" s="207" t="s">
        <v>382</v>
      </c>
      <c r="E368" s="33"/>
      <c r="F368" s="208" t="s">
        <v>779</v>
      </c>
      <c r="G368" s="33"/>
      <c r="H368" s="33"/>
      <c r="I368" s="33"/>
      <c r="J368" s="33"/>
      <c r="K368" s="33"/>
      <c r="L368" s="36"/>
      <c r="M368" s="183"/>
      <c r="N368" s="184"/>
      <c r="O368" s="61"/>
      <c r="P368" s="61"/>
      <c r="Q368" s="61"/>
      <c r="R368" s="61"/>
      <c r="S368" s="61"/>
      <c r="T368" s="62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T368" s="17" t="s">
        <v>382</v>
      </c>
      <c r="AU368" s="17" t="s">
        <v>76</v>
      </c>
    </row>
    <row r="369" spans="1:65" s="13" customFormat="1" ht="11.25">
      <c r="B369" s="185"/>
      <c r="C369" s="186"/>
      <c r="D369" s="181" t="s">
        <v>117</v>
      </c>
      <c r="E369" s="187" t="s">
        <v>17</v>
      </c>
      <c r="F369" s="188" t="s">
        <v>773</v>
      </c>
      <c r="G369" s="186"/>
      <c r="H369" s="189">
        <v>50.503999999999998</v>
      </c>
      <c r="I369" s="186"/>
      <c r="J369" s="186"/>
      <c r="K369" s="186"/>
      <c r="L369" s="190"/>
      <c r="M369" s="191"/>
      <c r="N369" s="192"/>
      <c r="O369" s="192"/>
      <c r="P369" s="192"/>
      <c r="Q369" s="192"/>
      <c r="R369" s="192"/>
      <c r="S369" s="192"/>
      <c r="T369" s="193"/>
      <c r="AT369" s="194" t="s">
        <v>117</v>
      </c>
      <c r="AU369" s="194" t="s">
        <v>76</v>
      </c>
      <c r="AV369" s="13" t="s">
        <v>76</v>
      </c>
      <c r="AW369" s="13" t="s">
        <v>28</v>
      </c>
      <c r="AX369" s="13" t="s">
        <v>74</v>
      </c>
      <c r="AY369" s="194" t="s">
        <v>105</v>
      </c>
    </row>
    <row r="370" spans="1:65" s="2" customFormat="1" ht="16.5" customHeight="1">
      <c r="A370" s="31"/>
      <c r="B370" s="32"/>
      <c r="C370" s="169" t="s">
        <v>780</v>
      </c>
      <c r="D370" s="169" t="s">
        <v>108</v>
      </c>
      <c r="E370" s="170" t="s">
        <v>781</v>
      </c>
      <c r="F370" s="171" t="s">
        <v>782</v>
      </c>
      <c r="G370" s="172" t="s">
        <v>537</v>
      </c>
      <c r="H370" s="173">
        <v>1285</v>
      </c>
      <c r="I370" s="174">
        <v>78.8</v>
      </c>
      <c r="J370" s="174">
        <f>ROUND(I370*H370,2)</f>
        <v>101258</v>
      </c>
      <c r="K370" s="171" t="s">
        <v>379</v>
      </c>
      <c r="L370" s="36"/>
      <c r="M370" s="175" t="s">
        <v>17</v>
      </c>
      <c r="N370" s="176" t="s">
        <v>37</v>
      </c>
      <c r="O370" s="177">
        <v>0.185</v>
      </c>
      <c r="P370" s="177">
        <f>O370*H370</f>
        <v>237.72499999999999</v>
      </c>
      <c r="Q370" s="177">
        <v>0</v>
      </c>
      <c r="R370" s="177">
        <f>Q370*H370</f>
        <v>0</v>
      </c>
      <c r="S370" s="177">
        <v>0</v>
      </c>
      <c r="T370" s="178">
        <f>S370*H370</f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79" t="s">
        <v>113</v>
      </c>
      <c r="AT370" s="179" t="s">
        <v>108</v>
      </c>
      <c r="AU370" s="179" t="s">
        <v>76</v>
      </c>
      <c r="AY370" s="17" t="s">
        <v>105</v>
      </c>
      <c r="BE370" s="180">
        <f>IF(N370="základní",J370,0)</f>
        <v>101258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7" t="s">
        <v>74</v>
      </c>
      <c r="BK370" s="180">
        <f>ROUND(I370*H370,2)</f>
        <v>101258</v>
      </c>
      <c r="BL370" s="17" t="s">
        <v>113</v>
      </c>
      <c r="BM370" s="179" t="s">
        <v>783</v>
      </c>
    </row>
    <row r="371" spans="1:65" s="2" customFormat="1" ht="29.25">
      <c r="A371" s="31"/>
      <c r="B371" s="32"/>
      <c r="C371" s="33"/>
      <c r="D371" s="181" t="s">
        <v>115</v>
      </c>
      <c r="E371" s="33"/>
      <c r="F371" s="182" t="s">
        <v>784</v>
      </c>
      <c r="G371" s="33"/>
      <c r="H371" s="33"/>
      <c r="I371" s="33"/>
      <c r="J371" s="33"/>
      <c r="K371" s="33"/>
      <c r="L371" s="36"/>
      <c r="M371" s="183"/>
      <c r="N371" s="184"/>
      <c r="O371" s="61"/>
      <c r="P371" s="61"/>
      <c r="Q371" s="61"/>
      <c r="R371" s="61"/>
      <c r="S371" s="61"/>
      <c r="T371" s="62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T371" s="17" t="s">
        <v>115</v>
      </c>
      <c r="AU371" s="17" t="s">
        <v>76</v>
      </c>
    </row>
    <row r="372" spans="1:65" s="2" customFormat="1" ht="11.25">
      <c r="A372" s="31"/>
      <c r="B372" s="32"/>
      <c r="C372" s="33"/>
      <c r="D372" s="207" t="s">
        <v>382</v>
      </c>
      <c r="E372" s="33"/>
      <c r="F372" s="208" t="s">
        <v>785</v>
      </c>
      <c r="G372" s="33"/>
      <c r="H372" s="33"/>
      <c r="I372" s="33"/>
      <c r="J372" s="33"/>
      <c r="K372" s="33"/>
      <c r="L372" s="36"/>
      <c r="M372" s="183"/>
      <c r="N372" s="184"/>
      <c r="O372" s="61"/>
      <c r="P372" s="61"/>
      <c r="Q372" s="61"/>
      <c r="R372" s="61"/>
      <c r="S372" s="61"/>
      <c r="T372" s="62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7" t="s">
        <v>382</v>
      </c>
      <c r="AU372" s="17" t="s">
        <v>76</v>
      </c>
    </row>
    <row r="373" spans="1:65" s="13" customFormat="1" ht="11.25">
      <c r="B373" s="185"/>
      <c r="C373" s="186"/>
      <c r="D373" s="181" t="s">
        <v>117</v>
      </c>
      <c r="E373" s="187" t="s">
        <v>17</v>
      </c>
      <c r="F373" s="188" t="s">
        <v>786</v>
      </c>
      <c r="G373" s="186"/>
      <c r="H373" s="189">
        <v>1285</v>
      </c>
      <c r="I373" s="186"/>
      <c r="J373" s="186"/>
      <c r="K373" s="186"/>
      <c r="L373" s="190"/>
      <c r="M373" s="191"/>
      <c r="N373" s="192"/>
      <c r="O373" s="192"/>
      <c r="P373" s="192"/>
      <c r="Q373" s="192"/>
      <c r="R373" s="192"/>
      <c r="S373" s="192"/>
      <c r="T373" s="193"/>
      <c r="AT373" s="194" t="s">
        <v>117</v>
      </c>
      <c r="AU373" s="194" t="s">
        <v>76</v>
      </c>
      <c r="AV373" s="13" t="s">
        <v>76</v>
      </c>
      <c r="AW373" s="13" t="s">
        <v>28</v>
      </c>
      <c r="AX373" s="13" t="s">
        <v>74</v>
      </c>
      <c r="AY373" s="194" t="s">
        <v>105</v>
      </c>
    </row>
    <row r="374" spans="1:65" s="2" customFormat="1" ht="16.5" customHeight="1">
      <c r="A374" s="31"/>
      <c r="B374" s="32"/>
      <c r="C374" s="169" t="s">
        <v>787</v>
      </c>
      <c r="D374" s="169" t="s">
        <v>108</v>
      </c>
      <c r="E374" s="170" t="s">
        <v>788</v>
      </c>
      <c r="F374" s="171" t="s">
        <v>789</v>
      </c>
      <c r="G374" s="172" t="s">
        <v>537</v>
      </c>
      <c r="H374" s="173">
        <v>1285</v>
      </c>
      <c r="I374" s="174">
        <v>36.200000000000003</v>
      </c>
      <c r="J374" s="174">
        <f>ROUND(I374*H374,2)</f>
        <v>46517</v>
      </c>
      <c r="K374" s="171" t="s">
        <v>379</v>
      </c>
      <c r="L374" s="36"/>
      <c r="M374" s="175" t="s">
        <v>17</v>
      </c>
      <c r="N374" s="176" t="s">
        <v>37</v>
      </c>
      <c r="O374" s="177">
        <v>7.9000000000000001E-2</v>
      </c>
      <c r="P374" s="177">
        <f>O374*H374</f>
        <v>101.515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79" t="s">
        <v>113</v>
      </c>
      <c r="AT374" s="179" t="s">
        <v>108</v>
      </c>
      <c r="AU374" s="179" t="s">
        <v>76</v>
      </c>
      <c r="AY374" s="17" t="s">
        <v>105</v>
      </c>
      <c r="BE374" s="180">
        <f>IF(N374="základní",J374,0)</f>
        <v>46517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7" t="s">
        <v>74</v>
      </c>
      <c r="BK374" s="180">
        <f>ROUND(I374*H374,2)</f>
        <v>46517</v>
      </c>
      <c r="BL374" s="17" t="s">
        <v>113</v>
      </c>
      <c r="BM374" s="179" t="s">
        <v>790</v>
      </c>
    </row>
    <row r="375" spans="1:65" s="2" customFormat="1" ht="29.25">
      <c r="A375" s="31"/>
      <c r="B375" s="32"/>
      <c r="C375" s="33"/>
      <c r="D375" s="181" t="s">
        <v>115</v>
      </c>
      <c r="E375" s="33"/>
      <c r="F375" s="182" t="s">
        <v>791</v>
      </c>
      <c r="G375" s="33"/>
      <c r="H375" s="33"/>
      <c r="I375" s="33"/>
      <c r="J375" s="33"/>
      <c r="K375" s="33"/>
      <c r="L375" s="36"/>
      <c r="M375" s="183"/>
      <c r="N375" s="184"/>
      <c r="O375" s="61"/>
      <c r="P375" s="61"/>
      <c r="Q375" s="61"/>
      <c r="R375" s="61"/>
      <c r="S375" s="61"/>
      <c r="T375" s="62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7" t="s">
        <v>115</v>
      </c>
      <c r="AU375" s="17" t="s">
        <v>76</v>
      </c>
    </row>
    <row r="376" spans="1:65" s="2" customFormat="1" ht="11.25">
      <c r="A376" s="31"/>
      <c r="B376" s="32"/>
      <c r="C376" s="33"/>
      <c r="D376" s="207" t="s">
        <v>382</v>
      </c>
      <c r="E376" s="33"/>
      <c r="F376" s="208" t="s">
        <v>792</v>
      </c>
      <c r="G376" s="33"/>
      <c r="H376" s="33"/>
      <c r="I376" s="33"/>
      <c r="J376" s="33"/>
      <c r="K376" s="33"/>
      <c r="L376" s="36"/>
      <c r="M376" s="183"/>
      <c r="N376" s="184"/>
      <c r="O376" s="61"/>
      <c r="P376" s="61"/>
      <c r="Q376" s="61"/>
      <c r="R376" s="61"/>
      <c r="S376" s="61"/>
      <c r="T376" s="62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7" t="s">
        <v>382</v>
      </c>
      <c r="AU376" s="17" t="s">
        <v>76</v>
      </c>
    </row>
    <row r="377" spans="1:65" s="13" customFormat="1" ht="11.25">
      <c r="B377" s="185"/>
      <c r="C377" s="186"/>
      <c r="D377" s="181" t="s">
        <v>117</v>
      </c>
      <c r="E377" s="187" t="s">
        <v>17</v>
      </c>
      <c r="F377" s="188" t="s">
        <v>786</v>
      </c>
      <c r="G377" s="186"/>
      <c r="H377" s="189">
        <v>1285</v>
      </c>
      <c r="I377" s="186"/>
      <c r="J377" s="186"/>
      <c r="K377" s="186"/>
      <c r="L377" s="190"/>
      <c r="M377" s="191"/>
      <c r="N377" s="192"/>
      <c r="O377" s="192"/>
      <c r="P377" s="192"/>
      <c r="Q377" s="192"/>
      <c r="R377" s="192"/>
      <c r="S377" s="192"/>
      <c r="T377" s="193"/>
      <c r="AT377" s="194" t="s">
        <v>117</v>
      </c>
      <c r="AU377" s="194" t="s">
        <v>76</v>
      </c>
      <c r="AV377" s="13" t="s">
        <v>76</v>
      </c>
      <c r="AW377" s="13" t="s">
        <v>28</v>
      </c>
      <c r="AX377" s="13" t="s">
        <v>74</v>
      </c>
      <c r="AY377" s="194" t="s">
        <v>105</v>
      </c>
    </row>
    <row r="378" spans="1:65" s="2" customFormat="1" ht="24.2" customHeight="1">
      <c r="A378" s="31"/>
      <c r="B378" s="32"/>
      <c r="C378" s="195" t="s">
        <v>793</v>
      </c>
      <c r="D378" s="195" t="s">
        <v>134</v>
      </c>
      <c r="E378" s="196" t="s">
        <v>794</v>
      </c>
      <c r="F378" s="197" t="s">
        <v>795</v>
      </c>
      <c r="G378" s="198" t="s">
        <v>378</v>
      </c>
      <c r="H378" s="199">
        <v>78</v>
      </c>
      <c r="I378" s="200">
        <v>359.43</v>
      </c>
      <c r="J378" s="200">
        <f>ROUND(I378*H378,2)</f>
        <v>28035.54</v>
      </c>
      <c r="K378" s="197" t="s">
        <v>17</v>
      </c>
      <c r="L378" s="201"/>
      <c r="M378" s="202" t="s">
        <v>17</v>
      </c>
      <c r="N378" s="203" t="s">
        <v>37</v>
      </c>
      <c r="O378" s="177">
        <v>0</v>
      </c>
      <c r="P378" s="177">
        <f>O378*H378</f>
        <v>0</v>
      </c>
      <c r="Q378" s="177">
        <v>1.6999999999999999E-3</v>
      </c>
      <c r="R378" s="177">
        <f>Q378*H378</f>
        <v>0.1326</v>
      </c>
      <c r="S378" s="177">
        <v>0</v>
      </c>
      <c r="T378" s="178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79" t="s">
        <v>138</v>
      </c>
      <c r="AT378" s="179" t="s">
        <v>134</v>
      </c>
      <c r="AU378" s="179" t="s">
        <v>76</v>
      </c>
      <c r="AY378" s="17" t="s">
        <v>105</v>
      </c>
      <c r="BE378" s="180">
        <f>IF(N378="základní",J378,0)</f>
        <v>28035.54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7" t="s">
        <v>74</v>
      </c>
      <c r="BK378" s="180">
        <f>ROUND(I378*H378,2)</f>
        <v>28035.54</v>
      </c>
      <c r="BL378" s="17" t="s">
        <v>113</v>
      </c>
      <c r="BM378" s="179" t="s">
        <v>796</v>
      </c>
    </row>
    <row r="379" spans="1:65" s="2" customFormat="1" ht="11.25">
      <c r="A379" s="31"/>
      <c r="B379" s="32"/>
      <c r="C379" s="33"/>
      <c r="D379" s="181" t="s">
        <v>115</v>
      </c>
      <c r="E379" s="33"/>
      <c r="F379" s="182" t="s">
        <v>795</v>
      </c>
      <c r="G379" s="33"/>
      <c r="H379" s="33"/>
      <c r="I379" s="33"/>
      <c r="J379" s="33"/>
      <c r="K379" s="33"/>
      <c r="L379" s="36"/>
      <c r="M379" s="183"/>
      <c r="N379" s="184"/>
      <c r="O379" s="61"/>
      <c r="P379" s="61"/>
      <c r="Q379" s="61"/>
      <c r="R379" s="61"/>
      <c r="S379" s="61"/>
      <c r="T379" s="62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7" t="s">
        <v>115</v>
      </c>
      <c r="AU379" s="17" t="s">
        <v>76</v>
      </c>
    </row>
    <row r="380" spans="1:65" s="13" customFormat="1" ht="11.25">
      <c r="B380" s="185"/>
      <c r="C380" s="186"/>
      <c r="D380" s="181" t="s">
        <v>117</v>
      </c>
      <c r="E380" s="187" t="s">
        <v>17</v>
      </c>
      <c r="F380" s="188" t="s">
        <v>797</v>
      </c>
      <c r="G380" s="186"/>
      <c r="H380" s="189">
        <v>78</v>
      </c>
      <c r="I380" s="186"/>
      <c r="J380" s="186"/>
      <c r="K380" s="186"/>
      <c r="L380" s="190"/>
      <c r="M380" s="191"/>
      <c r="N380" s="192"/>
      <c r="O380" s="192"/>
      <c r="P380" s="192"/>
      <c r="Q380" s="192"/>
      <c r="R380" s="192"/>
      <c r="S380" s="192"/>
      <c r="T380" s="193"/>
      <c r="AT380" s="194" t="s">
        <v>117</v>
      </c>
      <c r="AU380" s="194" t="s">
        <v>76</v>
      </c>
      <c r="AV380" s="13" t="s">
        <v>76</v>
      </c>
      <c r="AW380" s="13" t="s">
        <v>28</v>
      </c>
      <c r="AX380" s="13" t="s">
        <v>74</v>
      </c>
      <c r="AY380" s="194" t="s">
        <v>105</v>
      </c>
    </row>
    <row r="381" spans="1:65" s="2" customFormat="1" ht="16.5" customHeight="1">
      <c r="A381" s="31"/>
      <c r="B381" s="32"/>
      <c r="C381" s="195" t="s">
        <v>798</v>
      </c>
      <c r="D381" s="195" t="s">
        <v>134</v>
      </c>
      <c r="E381" s="196" t="s">
        <v>799</v>
      </c>
      <c r="F381" s="197" t="s">
        <v>800</v>
      </c>
      <c r="G381" s="198" t="s">
        <v>263</v>
      </c>
      <c r="H381" s="199">
        <v>120</v>
      </c>
      <c r="I381" s="200">
        <v>398</v>
      </c>
      <c r="J381" s="200">
        <f>ROUND(I381*H381,2)</f>
        <v>47760</v>
      </c>
      <c r="K381" s="197" t="s">
        <v>379</v>
      </c>
      <c r="L381" s="201"/>
      <c r="M381" s="202" t="s">
        <v>17</v>
      </c>
      <c r="N381" s="203" t="s">
        <v>37</v>
      </c>
      <c r="O381" s="177">
        <v>0</v>
      </c>
      <c r="P381" s="177">
        <f>O381*H381</f>
        <v>0</v>
      </c>
      <c r="Q381" s="177">
        <v>4.0000000000000002E-4</v>
      </c>
      <c r="R381" s="177">
        <f>Q381*H381</f>
        <v>4.8000000000000001E-2</v>
      </c>
      <c r="S381" s="177">
        <v>0</v>
      </c>
      <c r="T381" s="178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79" t="s">
        <v>138</v>
      </c>
      <c r="AT381" s="179" t="s">
        <v>134</v>
      </c>
      <c r="AU381" s="179" t="s">
        <v>76</v>
      </c>
      <c r="AY381" s="17" t="s">
        <v>105</v>
      </c>
      <c r="BE381" s="180">
        <f>IF(N381="základní",J381,0)</f>
        <v>47760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17" t="s">
        <v>74</v>
      </c>
      <c r="BK381" s="180">
        <f>ROUND(I381*H381,2)</f>
        <v>47760</v>
      </c>
      <c r="BL381" s="17" t="s">
        <v>113</v>
      </c>
      <c r="BM381" s="179" t="s">
        <v>801</v>
      </c>
    </row>
    <row r="382" spans="1:65" s="2" customFormat="1" ht="11.25">
      <c r="A382" s="31"/>
      <c r="B382" s="32"/>
      <c r="C382" s="33"/>
      <c r="D382" s="181" t="s">
        <v>115</v>
      </c>
      <c r="E382" s="33"/>
      <c r="F382" s="182" t="s">
        <v>800</v>
      </c>
      <c r="G382" s="33"/>
      <c r="H382" s="33"/>
      <c r="I382" s="33"/>
      <c r="J382" s="33"/>
      <c r="K382" s="33"/>
      <c r="L382" s="36"/>
      <c r="M382" s="183"/>
      <c r="N382" s="184"/>
      <c r="O382" s="61"/>
      <c r="P382" s="61"/>
      <c r="Q382" s="61"/>
      <c r="R382" s="61"/>
      <c r="S382" s="61"/>
      <c r="T382" s="62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7" t="s">
        <v>115</v>
      </c>
      <c r="AU382" s="17" t="s">
        <v>76</v>
      </c>
    </row>
    <row r="383" spans="1:65" s="13" customFormat="1" ht="11.25">
      <c r="B383" s="185"/>
      <c r="C383" s="186"/>
      <c r="D383" s="181" t="s">
        <v>117</v>
      </c>
      <c r="E383" s="187" t="s">
        <v>17</v>
      </c>
      <c r="F383" s="188" t="s">
        <v>802</v>
      </c>
      <c r="G383" s="186"/>
      <c r="H383" s="189">
        <v>120</v>
      </c>
      <c r="I383" s="186"/>
      <c r="J383" s="186"/>
      <c r="K383" s="186"/>
      <c r="L383" s="190"/>
      <c r="M383" s="191"/>
      <c r="N383" s="192"/>
      <c r="O383" s="192"/>
      <c r="P383" s="192"/>
      <c r="Q383" s="192"/>
      <c r="R383" s="192"/>
      <c r="S383" s="192"/>
      <c r="T383" s="193"/>
      <c r="AT383" s="194" t="s">
        <v>117</v>
      </c>
      <c r="AU383" s="194" t="s">
        <v>76</v>
      </c>
      <c r="AV383" s="13" t="s">
        <v>76</v>
      </c>
      <c r="AW383" s="13" t="s">
        <v>28</v>
      </c>
      <c r="AX383" s="13" t="s">
        <v>74</v>
      </c>
      <c r="AY383" s="194" t="s">
        <v>105</v>
      </c>
    </row>
    <row r="384" spans="1:65" s="2" customFormat="1" ht="16.5" customHeight="1">
      <c r="A384" s="31"/>
      <c r="B384" s="32"/>
      <c r="C384" s="195" t="s">
        <v>803</v>
      </c>
      <c r="D384" s="195" t="s">
        <v>134</v>
      </c>
      <c r="E384" s="196" t="s">
        <v>804</v>
      </c>
      <c r="F384" s="197" t="s">
        <v>805</v>
      </c>
      <c r="G384" s="198" t="s">
        <v>263</v>
      </c>
      <c r="H384" s="199">
        <v>120</v>
      </c>
      <c r="I384" s="200">
        <v>45.6</v>
      </c>
      <c r="J384" s="200">
        <f>ROUND(I384*H384,2)</f>
        <v>5472</v>
      </c>
      <c r="K384" s="197" t="s">
        <v>379</v>
      </c>
      <c r="L384" s="201"/>
      <c r="M384" s="202" t="s">
        <v>17</v>
      </c>
      <c r="N384" s="203" t="s">
        <v>37</v>
      </c>
      <c r="O384" s="177">
        <v>0</v>
      </c>
      <c r="P384" s="177">
        <f>O384*H384</f>
        <v>0</v>
      </c>
      <c r="Q384" s="177">
        <v>2.0000000000000001E-4</v>
      </c>
      <c r="R384" s="177">
        <f>Q384*H384</f>
        <v>2.4E-2</v>
      </c>
      <c r="S384" s="177">
        <v>0</v>
      </c>
      <c r="T384" s="178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79" t="s">
        <v>138</v>
      </c>
      <c r="AT384" s="179" t="s">
        <v>134</v>
      </c>
      <c r="AU384" s="179" t="s">
        <v>76</v>
      </c>
      <c r="AY384" s="17" t="s">
        <v>105</v>
      </c>
      <c r="BE384" s="180">
        <f>IF(N384="základní",J384,0)</f>
        <v>5472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7" t="s">
        <v>74</v>
      </c>
      <c r="BK384" s="180">
        <f>ROUND(I384*H384,2)</f>
        <v>5472</v>
      </c>
      <c r="BL384" s="17" t="s">
        <v>113</v>
      </c>
      <c r="BM384" s="179" t="s">
        <v>806</v>
      </c>
    </row>
    <row r="385" spans="1:65" s="2" customFormat="1" ht="11.25">
      <c r="A385" s="31"/>
      <c r="B385" s="32"/>
      <c r="C385" s="33"/>
      <c r="D385" s="181" t="s">
        <v>115</v>
      </c>
      <c r="E385" s="33"/>
      <c r="F385" s="182" t="s">
        <v>805</v>
      </c>
      <c r="G385" s="33"/>
      <c r="H385" s="33"/>
      <c r="I385" s="33"/>
      <c r="J385" s="33"/>
      <c r="K385" s="33"/>
      <c r="L385" s="36"/>
      <c r="M385" s="183"/>
      <c r="N385" s="184"/>
      <c r="O385" s="61"/>
      <c r="P385" s="61"/>
      <c r="Q385" s="61"/>
      <c r="R385" s="61"/>
      <c r="S385" s="61"/>
      <c r="T385" s="62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7" t="s">
        <v>115</v>
      </c>
      <c r="AU385" s="17" t="s">
        <v>76</v>
      </c>
    </row>
    <row r="386" spans="1:65" s="13" customFormat="1" ht="11.25">
      <c r="B386" s="185"/>
      <c r="C386" s="186"/>
      <c r="D386" s="181" t="s">
        <v>117</v>
      </c>
      <c r="E386" s="187" t="s">
        <v>17</v>
      </c>
      <c r="F386" s="188" t="s">
        <v>802</v>
      </c>
      <c r="G386" s="186"/>
      <c r="H386" s="189">
        <v>120</v>
      </c>
      <c r="I386" s="186"/>
      <c r="J386" s="186"/>
      <c r="K386" s="186"/>
      <c r="L386" s="190"/>
      <c r="M386" s="191"/>
      <c r="N386" s="192"/>
      <c r="O386" s="192"/>
      <c r="P386" s="192"/>
      <c r="Q386" s="192"/>
      <c r="R386" s="192"/>
      <c r="S386" s="192"/>
      <c r="T386" s="193"/>
      <c r="AT386" s="194" t="s">
        <v>117</v>
      </c>
      <c r="AU386" s="194" t="s">
        <v>76</v>
      </c>
      <c r="AV386" s="13" t="s">
        <v>76</v>
      </c>
      <c r="AW386" s="13" t="s">
        <v>28</v>
      </c>
      <c r="AX386" s="13" t="s">
        <v>74</v>
      </c>
      <c r="AY386" s="194" t="s">
        <v>105</v>
      </c>
    </row>
    <row r="387" spans="1:65" s="2" customFormat="1" ht="16.5" customHeight="1">
      <c r="A387" s="31"/>
      <c r="B387" s="32"/>
      <c r="C387" s="169" t="s">
        <v>807</v>
      </c>
      <c r="D387" s="169" t="s">
        <v>108</v>
      </c>
      <c r="E387" s="170" t="s">
        <v>808</v>
      </c>
      <c r="F387" s="171" t="s">
        <v>809</v>
      </c>
      <c r="G387" s="172" t="s">
        <v>137</v>
      </c>
      <c r="H387" s="173">
        <v>502</v>
      </c>
      <c r="I387" s="174">
        <v>1020</v>
      </c>
      <c r="J387" s="174">
        <f>ROUND(I387*H387,2)</f>
        <v>512040</v>
      </c>
      <c r="K387" s="171" t="s">
        <v>379</v>
      </c>
      <c r="L387" s="36"/>
      <c r="M387" s="175" t="s">
        <v>17</v>
      </c>
      <c r="N387" s="176" t="s">
        <v>37</v>
      </c>
      <c r="O387" s="177">
        <v>2.1970000000000001</v>
      </c>
      <c r="P387" s="177">
        <f>O387*H387</f>
        <v>1102.894</v>
      </c>
      <c r="Q387" s="177">
        <v>0</v>
      </c>
      <c r="R387" s="177">
        <f>Q387*H387</f>
        <v>0</v>
      </c>
      <c r="S387" s="177">
        <v>0</v>
      </c>
      <c r="T387" s="178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79" t="s">
        <v>113</v>
      </c>
      <c r="AT387" s="179" t="s">
        <v>108</v>
      </c>
      <c r="AU387" s="179" t="s">
        <v>76</v>
      </c>
      <c r="AY387" s="17" t="s">
        <v>105</v>
      </c>
      <c r="BE387" s="180">
        <f>IF(N387="základní",J387,0)</f>
        <v>512040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17" t="s">
        <v>74</v>
      </c>
      <c r="BK387" s="180">
        <f>ROUND(I387*H387,2)</f>
        <v>512040</v>
      </c>
      <c r="BL387" s="17" t="s">
        <v>113</v>
      </c>
      <c r="BM387" s="179" t="s">
        <v>810</v>
      </c>
    </row>
    <row r="388" spans="1:65" s="2" customFormat="1" ht="11.25">
      <c r="A388" s="31"/>
      <c r="B388" s="32"/>
      <c r="C388" s="33"/>
      <c r="D388" s="181" t="s">
        <v>115</v>
      </c>
      <c r="E388" s="33"/>
      <c r="F388" s="182" t="s">
        <v>811</v>
      </c>
      <c r="G388" s="33"/>
      <c r="H388" s="33"/>
      <c r="I388" s="33"/>
      <c r="J388" s="33"/>
      <c r="K388" s="33"/>
      <c r="L388" s="36"/>
      <c r="M388" s="183"/>
      <c r="N388" s="184"/>
      <c r="O388" s="61"/>
      <c r="P388" s="61"/>
      <c r="Q388" s="61"/>
      <c r="R388" s="61"/>
      <c r="S388" s="61"/>
      <c r="T388" s="62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T388" s="17" t="s">
        <v>115</v>
      </c>
      <c r="AU388" s="17" t="s">
        <v>76</v>
      </c>
    </row>
    <row r="389" spans="1:65" s="2" customFormat="1" ht="11.25">
      <c r="A389" s="31"/>
      <c r="B389" s="32"/>
      <c r="C389" s="33"/>
      <c r="D389" s="207" t="s">
        <v>382</v>
      </c>
      <c r="E389" s="33"/>
      <c r="F389" s="208" t="s">
        <v>812</v>
      </c>
      <c r="G389" s="33"/>
      <c r="H389" s="33"/>
      <c r="I389" s="33"/>
      <c r="J389" s="33"/>
      <c r="K389" s="33"/>
      <c r="L389" s="36"/>
      <c r="M389" s="183"/>
      <c r="N389" s="184"/>
      <c r="O389" s="61"/>
      <c r="P389" s="61"/>
      <c r="Q389" s="61"/>
      <c r="R389" s="61"/>
      <c r="S389" s="61"/>
      <c r="T389" s="62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7" t="s">
        <v>382</v>
      </c>
      <c r="AU389" s="17" t="s">
        <v>76</v>
      </c>
    </row>
    <row r="390" spans="1:65" s="13" customFormat="1" ht="11.25">
      <c r="B390" s="185"/>
      <c r="C390" s="186"/>
      <c r="D390" s="181" t="s">
        <v>117</v>
      </c>
      <c r="E390" s="187" t="s">
        <v>17</v>
      </c>
      <c r="F390" s="188" t="s">
        <v>813</v>
      </c>
      <c r="G390" s="186"/>
      <c r="H390" s="189">
        <v>502</v>
      </c>
      <c r="I390" s="186"/>
      <c r="J390" s="186"/>
      <c r="K390" s="186"/>
      <c r="L390" s="190"/>
      <c r="M390" s="191"/>
      <c r="N390" s="192"/>
      <c r="O390" s="192"/>
      <c r="P390" s="192"/>
      <c r="Q390" s="192"/>
      <c r="R390" s="192"/>
      <c r="S390" s="192"/>
      <c r="T390" s="193"/>
      <c r="AT390" s="194" t="s">
        <v>117</v>
      </c>
      <c r="AU390" s="194" t="s">
        <v>76</v>
      </c>
      <c r="AV390" s="13" t="s">
        <v>76</v>
      </c>
      <c r="AW390" s="13" t="s">
        <v>28</v>
      </c>
      <c r="AX390" s="13" t="s">
        <v>74</v>
      </c>
      <c r="AY390" s="194" t="s">
        <v>105</v>
      </c>
    </row>
    <row r="391" spans="1:65" s="2" customFormat="1" ht="16.5" customHeight="1">
      <c r="A391" s="31"/>
      <c r="B391" s="32"/>
      <c r="C391" s="169" t="s">
        <v>814</v>
      </c>
      <c r="D391" s="169" t="s">
        <v>108</v>
      </c>
      <c r="E391" s="170" t="s">
        <v>815</v>
      </c>
      <c r="F391" s="171" t="s">
        <v>816</v>
      </c>
      <c r="G391" s="172" t="s">
        <v>378</v>
      </c>
      <c r="H391" s="173">
        <v>82.25</v>
      </c>
      <c r="I391" s="174">
        <v>422</v>
      </c>
      <c r="J391" s="174">
        <f>ROUND(I391*H391,2)</f>
        <v>34709.5</v>
      </c>
      <c r="K391" s="171" t="s">
        <v>379</v>
      </c>
      <c r="L391" s="36"/>
      <c r="M391" s="175" t="s">
        <v>17</v>
      </c>
      <c r="N391" s="176" t="s">
        <v>37</v>
      </c>
      <c r="O391" s="177">
        <v>0.16600000000000001</v>
      </c>
      <c r="P391" s="177">
        <f>O391*H391</f>
        <v>13.653500000000001</v>
      </c>
      <c r="Q391" s="177">
        <v>0.24787000000000001</v>
      </c>
      <c r="R391" s="177">
        <f>Q391*H391</f>
        <v>20.387307500000002</v>
      </c>
      <c r="S391" s="177">
        <v>0</v>
      </c>
      <c r="T391" s="178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79" t="s">
        <v>113</v>
      </c>
      <c r="AT391" s="179" t="s">
        <v>108</v>
      </c>
      <c r="AU391" s="179" t="s">
        <v>76</v>
      </c>
      <c r="AY391" s="17" t="s">
        <v>105</v>
      </c>
      <c r="BE391" s="180">
        <f>IF(N391="základní",J391,0)</f>
        <v>34709.5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17" t="s">
        <v>74</v>
      </c>
      <c r="BK391" s="180">
        <f>ROUND(I391*H391,2)</f>
        <v>34709.5</v>
      </c>
      <c r="BL391" s="17" t="s">
        <v>113</v>
      </c>
      <c r="BM391" s="179" t="s">
        <v>817</v>
      </c>
    </row>
    <row r="392" spans="1:65" s="2" customFormat="1" ht="11.25">
      <c r="A392" s="31"/>
      <c r="B392" s="32"/>
      <c r="C392" s="33"/>
      <c r="D392" s="181" t="s">
        <v>115</v>
      </c>
      <c r="E392" s="33"/>
      <c r="F392" s="182" t="s">
        <v>818</v>
      </c>
      <c r="G392" s="33"/>
      <c r="H392" s="33"/>
      <c r="I392" s="33"/>
      <c r="J392" s="33"/>
      <c r="K392" s="33"/>
      <c r="L392" s="36"/>
      <c r="M392" s="183"/>
      <c r="N392" s="184"/>
      <c r="O392" s="61"/>
      <c r="P392" s="61"/>
      <c r="Q392" s="61"/>
      <c r="R392" s="61"/>
      <c r="S392" s="61"/>
      <c r="T392" s="62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7" t="s">
        <v>115</v>
      </c>
      <c r="AU392" s="17" t="s">
        <v>76</v>
      </c>
    </row>
    <row r="393" spans="1:65" s="2" customFormat="1" ht="11.25">
      <c r="A393" s="31"/>
      <c r="B393" s="32"/>
      <c r="C393" s="33"/>
      <c r="D393" s="207" t="s">
        <v>382</v>
      </c>
      <c r="E393" s="33"/>
      <c r="F393" s="208" t="s">
        <v>819</v>
      </c>
      <c r="G393" s="33"/>
      <c r="H393" s="33"/>
      <c r="I393" s="33"/>
      <c r="J393" s="33"/>
      <c r="K393" s="33"/>
      <c r="L393" s="36"/>
      <c r="M393" s="183"/>
      <c r="N393" s="184"/>
      <c r="O393" s="61"/>
      <c r="P393" s="61"/>
      <c r="Q393" s="61"/>
      <c r="R393" s="61"/>
      <c r="S393" s="61"/>
      <c r="T393" s="62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7" t="s">
        <v>382</v>
      </c>
      <c r="AU393" s="17" t="s">
        <v>76</v>
      </c>
    </row>
    <row r="394" spans="1:65" s="13" customFormat="1" ht="11.25">
      <c r="B394" s="185"/>
      <c r="C394" s="186"/>
      <c r="D394" s="181" t="s">
        <v>117</v>
      </c>
      <c r="E394" s="187" t="s">
        <v>17</v>
      </c>
      <c r="F394" s="188" t="s">
        <v>820</v>
      </c>
      <c r="G394" s="186"/>
      <c r="H394" s="189">
        <v>82.25</v>
      </c>
      <c r="I394" s="186"/>
      <c r="J394" s="186"/>
      <c r="K394" s="186"/>
      <c r="L394" s="190"/>
      <c r="M394" s="191"/>
      <c r="N394" s="192"/>
      <c r="O394" s="192"/>
      <c r="P394" s="192"/>
      <c r="Q394" s="192"/>
      <c r="R394" s="192"/>
      <c r="S394" s="192"/>
      <c r="T394" s="193"/>
      <c r="AT394" s="194" t="s">
        <v>117</v>
      </c>
      <c r="AU394" s="194" t="s">
        <v>76</v>
      </c>
      <c r="AV394" s="13" t="s">
        <v>76</v>
      </c>
      <c r="AW394" s="13" t="s">
        <v>28</v>
      </c>
      <c r="AX394" s="13" t="s">
        <v>74</v>
      </c>
      <c r="AY394" s="194" t="s">
        <v>105</v>
      </c>
    </row>
    <row r="395" spans="1:65" s="2" customFormat="1" ht="16.5" customHeight="1">
      <c r="A395" s="31"/>
      <c r="B395" s="32"/>
      <c r="C395" s="169" t="s">
        <v>821</v>
      </c>
      <c r="D395" s="169" t="s">
        <v>108</v>
      </c>
      <c r="E395" s="170" t="s">
        <v>822</v>
      </c>
      <c r="F395" s="171" t="s">
        <v>823</v>
      </c>
      <c r="G395" s="172" t="s">
        <v>378</v>
      </c>
      <c r="H395" s="173">
        <v>69.536000000000001</v>
      </c>
      <c r="I395" s="174">
        <v>785</v>
      </c>
      <c r="J395" s="174">
        <f>ROUND(I395*H395,2)</f>
        <v>54585.760000000002</v>
      </c>
      <c r="K395" s="171" t="s">
        <v>379</v>
      </c>
      <c r="L395" s="36"/>
      <c r="M395" s="175" t="s">
        <v>17</v>
      </c>
      <c r="N395" s="176" t="s">
        <v>37</v>
      </c>
      <c r="O395" s="177">
        <v>0.248</v>
      </c>
      <c r="P395" s="177">
        <f>O395*H395</f>
        <v>17.244928000000002</v>
      </c>
      <c r="Q395" s="177">
        <v>0</v>
      </c>
      <c r="R395" s="177">
        <f>Q395*H395</f>
        <v>0</v>
      </c>
      <c r="S395" s="177">
        <v>0</v>
      </c>
      <c r="T395" s="178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79" t="s">
        <v>113</v>
      </c>
      <c r="AT395" s="179" t="s">
        <v>108</v>
      </c>
      <c r="AU395" s="179" t="s">
        <v>76</v>
      </c>
      <c r="AY395" s="17" t="s">
        <v>105</v>
      </c>
      <c r="BE395" s="180">
        <f>IF(N395="základní",J395,0)</f>
        <v>54585.760000000002</v>
      </c>
      <c r="BF395" s="180">
        <f>IF(N395="snížená",J395,0)</f>
        <v>0</v>
      </c>
      <c r="BG395" s="180">
        <f>IF(N395="zákl. přenesená",J395,0)</f>
        <v>0</v>
      </c>
      <c r="BH395" s="180">
        <f>IF(N395="sníž. přenesená",J395,0)</f>
        <v>0</v>
      </c>
      <c r="BI395" s="180">
        <f>IF(N395="nulová",J395,0)</f>
        <v>0</v>
      </c>
      <c r="BJ395" s="17" t="s">
        <v>74</v>
      </c>
      <c r="BK395" s="180">
        <f>ROUND(I395*H395,2)</f>
        <v>54585.760000000002</v>
      </c>
      <c r="BL395" s="17" t="s">
        <v>113</v>
      </c>
      <c r="BM395" s="179" t="s">
        <v>824</v>
      </c>
    </row>
    <row r="396" spans="1:65" s="2" customFormat="1" ht="11.25">
      <c r="A396" s="31"/>
      <c r="B396" s="32"/>
      <c r="C396" s="33"/>
      <c r="D396" s="181" t="s">
        <v>115</v>
      </c>
      <c r="E396" s="33"/>
      <c r="F396" s="182" t="s">
        <v>825</v>
      </c>
      <c r="G396" s="33"/>
      <c r="H396" s="33"/>
      <c r="I396" s="33"/>
      <c r="J396" s="33"/>
      <c r="K396" s="33"/>
      <c r="L396" s="36"/>
      <c r="M396" s="183"/>
      <c r="N396" s="184"/>
      <c r="O396" s="61"/>
      <c r="P396" s="61"/>
      <c r="Q396" s="61"/>
      <c r="R396" s="61"/>
      <c r="S396" s="61"/>
      <c r="T396" s="62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7" t="s">
        <v>115</v>
      </c>
      <c r="AU396" s="17" t="s">
        <v>76</v>
      </c>
    </row>
    <row r="397" spans="1:65" s="2" customFormat="1" ht="11.25">
      <c r="A397" s="31"/>
      <c r="B397" s="32"/>
      <c r="C397" s="33"/>
      <c r="D397" s="207" t="s">
        <v>382</v>
      </c>
      <c r="E397" s="33"/>
      <c r="F397" s="208" t="s">
        <v>826</v>
      </c>
      <c r="G397" s="33"/>
      <c r="H397" s="33"/>
      <c r="I397" s="33"/>
      <c r="J397" s="33"/>
      <c r="K397" s="33"/>
      <c r="L397" s="36"/>
      <c r="M397" s="183"/>
      <c r="N397" s="184"/>
      <c r="O397" s="61"/>
      <c r="P397" s="61"/>
      <c r="Q397" s="61"/>
      <c r="R397" s="61"/>
      <c r="S397" s="61"/>
      <c r="T397" s="62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7" t="s">
        <v>382</v>
      </c>
      <c r="AU397" s="17" t="s">
        <v>76</v>
      </c>
    </row>
    <row r="398" spans="1:65" s="13" customFormat="1" ht="11.25">
      <c r="B398" s="185"/>
      <c r="C398" s="186"/>
      <c r="D398" s="181" t="s">
        <v>117</v>
      </c>
      <c r="E398" s="187" t="s">
        <v>17</v>
      </c>
      <c r="F398" s="188" t="s">
        <v>827</v>
      </c>
      <c r="G398" s="186"/>
      <c r="H398" s="189">
        <v>69.536000000000001</v>
      </c>
      <c r="I398" s="186"/>
      <c r="J398" s="186"/>
      <c r="K398" s="186"/>
      <c r="L398" s="190"/>
      <c r="M398" s="191"/>
      <c r="N398" s="192"/>
      <c r="O398" s="192"/>
      <c r="P398" s="192"/>
      <c r="Q398" s="192"/>
      <c r="R398" s="192"/>
      <c r="S398" s="192"/>
      <c r="T398" s="193"/>
      <c r="AT398" s="194" t="s">
        <v>117</v>
      </c>
      <c r="AU398" s="194" t="s">
        <v>76</v>
      </c>
      <c r="AV398" s="13" t="s">
        <v>76</v>
      </c>
      <c r="AW398" s="13" t="s">
        <v>28</v>
      </c>
      <c r="AX398" s="13" t="s">
        <v>74</v>
      </c>
      <c r="AY398" s="194" t="s">
        <v>105</v>
      </c>
    </row>
    <row r="399" spans="1:65" s="2" customFormat="1" ht="16.5" customHeight="1">
      <c r="A399" s="31"/>
      <c r="B399" s="32"/>
      <c r="C399" s="169" t="s">
        <v>828</v>
      </c>
      <c r="D399" s="169" t="s">
        <v>108</v>
      </c>
      <c r="E399" s="170" t="s">
        <v>829</v>
      </c>
      <c r="F399" s="171" t="s">
        <v>830</v>
      </c>
      <c r="G399" s="172" t="s">
        <v>378</v>
      </c>
      <c r="H399" s="173">
        <v>42.25</v>
      </c>
      <c r="I399" s="174">
        <v>276</v>
      </c>
      <c r="J399" s="174">
        <f>ROUND(I399*H399,2)</f>
        <v>11661</v>
      </c>
      <c r="K399" s="171" t="s">
        <v>379</v>
      </c>
      <c r="L399" s="36"/>
      <c r="M399" s="175" t="s">
        <v>17</v>
      </c>
      <c r="N399" s="176" t="s">
        <v>37</v>
      </c>
      <c r="O399" s="177">
        <v>0.16</v>
      </c>
      <c r="P399" s="177">
        <f>O399*H399</f>
        <v>6.76</v>
      </c>
      <c r="Q399" s="177">
        <v>0.4</v>
      </c>
      <c r="R399" s="177">
        <f>Q399*H399</f>
        <v>16.900000000000002</v>
      </c>
      <c r="S399" s="177">
        <v>0</v>
      </c>
      <c r="T399" s="178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79" t="s">
        <v>113</v>
      </c>
      <c r="AT399" s="179" t="s">
        <v>108</v>
      </c>
      <c r="AU399" s="179" t="s">
        <v>76</v>
      </c>
      <c r="AY399" s="17" t="s">
        <v>105</v>
      </c>
      <c r="BE399" s="180">
        <f>IF(N399="základní",J399,0)</f>
        <v>11661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17" t="s">
        <v>74</v>
      </c>
      <c r="BK399" s="180">
        <f>ROUND(I399*H399,2)</f>
        <v>11661</v>
      </c>
      <c r="BL399" s="17" t="s">
        <v>113</v>
      </c>
      <c r="BM399" s="179" t="s">
        <v>831</v>
      </c>
    </row>
    <row r="400" spans="1:65" s="2" customFormat="1" ht="11.25">
      <c r="A400" s="31"/>
      <c r="B400" s="32"/>
      <c r="C400" s="33"/>
      <c r="D400" s="181" t="s">
        <v>115</v>
      </c>
      <c r="E400" s="33"/>
      <c r="F400" s="182" t="s">
        <v>832</v>
      </c>
      <c r="G400" s="33"/>
      <c r="H400" s="33"/>
      <c r="I400" s="33"/>
      <c r="J400" s="33"/>
      <c r="K400" s="33"/>
      <c r="L400" s="36"/>
      <c r="M400" s="183"/>
      <c r="N400" s="184"/>
      <c r="O400" s="61"/>
      <c r="P400" s="61"/>
      <c r="Q400" s="61"/>
      <c r="R400" s="61"/>
      <c r="S400" s="61"/>
      <c r="T400" s="62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T400" s="17" t="s">
        <v>115</v>
      </c>
      <c r="AU400" s="17" t="s">
        <v>76</v>
      </c>
    </row>
    <row r="401" spans="1:65" s="2" customFormat="1" ht="11.25">
      <c r="A401" s="31"/>
      <c r="B401" s="32"/>
      <c r="C401" s="33"/>
      <c r="D401" s="207" t="s">
        <v>382</v>
      </c>
      <c r="E401" s="33"/>
      <c r="F401" s="208" t="s">
        <v>833</v>
      </c>
      <c r="G401" s="33"/>
      <c r="H401" s="33"/>
      <c r="I401" s="33"/>
      <c r="J401" s="33"/>
      <c r="K401" s="33"/>
      <c r="L401" s="36"/>
      <c r="M401" s="183"/>
      <c r="N401" s="184"/>
      <c r="O401" s="61"/>
      <c r="P401" s="61"/>
      <c r="Q401" s="61"/>
      <c r="R401" s="61"/>
      <c r="S401" s="61"/>
      <c r="T401" s="62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7" t="s">
        <v>382</v>
      </c>
      <c r="AU401" s="17" t="s">
        <v>76</v>
      </c>
    </row>
    <row r="402" spans="1:65" s="13" customFormat="1" ht="11.25">
      <c r="B402" s="185"/>
      <c r="C402" s="186"/>
      <c r="D402" s="181" t="s">
        <v>117</v>
      </c>
      <c r="E402" s="187" t="s">
        <v>17</v>
      </c>
      <c r="F402" s="188" t="s">
        <v>834</v>
      </c>
      <c r="G402" s="186"/>
      <c r="H402" s="189">
        <v>42.25</v>
      </c>
      <c r="I402" s="186"/>
      <c r="J402" s="186"/>
      <c r="K402" s="186"/>
      <c r="L402" s="190"/>
      <c r="M402" s="191"/>
      <c r="N402" s="192"/>
      <c r="O402" s="192"/>
      <c r="P402" s="192"/>
      <c r="Q402" s="192"/>
      <c r="R402" s="192"/>
      <c r="S402" s="192"/>
      <c r="T402" s="193"/>
      <c r="AT402" s="194" t="s">
        <v>117</v>
      </c>
      <c r="AU402" s="194" t="s">
        <v>76</v>
      </c>
      <c r="AV402" s="13" t="s">
        <v>76</v>
      </c>
      <c r="AW402" s="13" t="s">
        <v>28</v>
      </c>
      <c r="AX402" s="13" t="s">
        <v>74</v>
      </c>
      <c r="AY402" s="194" t="s">
        <v>105</v>
      </c>
    </row>
    <row r="403" spans="1:65" s="2" customFormat="1" ht="16.5" customHeight="1">
      <c r="A403" s="31"/>
      <c r="B403" s="32"/>
      <c r="C403" s="169" t="s">
        <v>835</v>
      </c>
      <c r="D403" s="169" t="s">
        <v>108</v>
      </c>
      <c r="E403" s="170" t="s">
        <v>836</v>
      </c>
      <c r="F403" s="171" t="s">
        <v>837</v>
      </c>
      <c r="G403" s="172" t="s">
        <v>120</v>
      </c>
      <c r="H403" s="173">
        <v>11.46</v>
      </c>
      <c r="I403" s="174">
        <v>3430</v>
      </c>
      <c r="J403" s="174">
        <f>ROUND(I403*H403,2)</f>
        <v>39307.800000000003</v>
      </c>
      <c r="K403" s="171" t="s">
        <v>379</v>
      </c>
      <c r="L403" s="36"/>
      <c r="M403" s="175" t="s">
        <v>17</v>
      </c>
      <c r="N403" s="176" t="s">
        <v>37</v>
      </c>
      <c r="O403" s="177">
        <v>0.95</v>
      </c>
      <c r="P403" s="177">
        <f>O403*H403</f>
        <v>10.887</v>
      </c>
      <c r="Q403" s="177">
        <v>0</v>
      </c>
      <c r="R403" s="177">
        <f>Q403*H403</f>
        <v>0</v>
      </c>
      <c r="S403" s="177">
        <v>0</v>
      </c>
      <c r="T403" s="178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79" t="s">
        <v>113</v>
      </c>
      <c r="AT403" s="179" t="s">
        <v>108</v>
      </c>
      <c r="AU403" s="179" t="s">
        <v>76</v>
      </c>
      <c r="AY403" s="17" t="s">
        <v>105</v>
      </c>
      <c r="BE403" s="180">
        <f>IF(N403="základní",J403,0)</f>
        <v>39307.800000000003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17" t="s">
        <v>74</v>
      </c>
      <c r="BK403" s="180">
        <f>ROUND(I403*H403,2)</f>
        <v>39307.800000000003</v>
      </c>
      <c r="BL403" s="17" t="s">
        <v>113</v>
      </c>
      <c r="BM403" s="179" t="s">
        <v>838</v>
      </c>
    </row>
    <row r="404" spans="1:65" s="2" customFormat="1" ht="11.25">
      <c r="A404" s="31"/>
      <c r="B404" s="32"/>
      <c r="C404" s="33"/>
      <c r="D404" s="181" t="s">
        <v>115</v>
      </c>
      <c r="E404" s="33"/>
      <c r="F404" s="182" t="s">
        <v>839</v>
      </c>
      <c r="G404" s="33"/>
      <c r="H404" s="33"/>
      <c r="I404" s="33"/>
      <c r="J404" s="33"/>
      <c r="K404" s="33"/>
      <c r="L404" s="36"/>
      <c r="M404" s="183"/>
      <c r="N404" s="184"/>
      <c r="O404" s="61"/>
      <c r="P404" s="61"/>
      <c r="Q404" s="61"/>
      <c r="R404" s="61"/>
      <c r="S404" s="61"/>
      <c r="T404" s="62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7" t="s">
        <v>115</v>
      </c>
      <c r="AU404" s="17" t="s">
        <v>76</v>
      </c>
    </row>
    <row r="405" spans="1:65" s="2" customFormat="1" ht="11.25">
      <c r="A405" s="31"/>
      <c r="B405" s="32"/>
      <c r="C405" s="33"/>
      <c r="D405" s="207" t="s">
        <v>382</v>
      </c>
      <c r="E405" s="33"/>
      <c r="F405" s="208" t="s">
        <v>840</v>
      </c>
      <c r="G405" s="33"/>
      <c r="H405" s="33"/>
      <c r="I405" s="33"/>
      <c r="J405" s="33"/>
      <c r="K405" s="33"/>
      <c r="L405" s="36"/>
      <c r="M405" s="183"/>
      <c r="N405" s="184"/>
      <c r="O405" s="61"/>
      <c r="P405" s="61"/>
      <c r="Q405" s="61"/>
      <c r="R405" s="61"/>
      <c r="S405" s="61"/>
      <c r="T405" s="62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T405" s="17" t="s">
        <v>382</v>
      </c>
      <c r="AU405" s="17" t="s">
        <v>76</v>
      </c>
    </row>
    <row r="406" spans="1:65" s="13" customFormat="1" ht="11.25">
      <c r="B406" s="185"/>
      <c r="C406" s="186"/>
      <c r="D406" s="181" t="s">
        <v>117</v>
      </c>
      <c r="E406" s="187" t="s">
        <v>17</v>
      </c>
      <c r="F406" s="188" t="s">
        <v>841</v>
      </c>
      <c r="G406" s="186"/>
      <c r="H406" s="189">
        <v>11.46</v>
      </c>
      <c r="I406" s="186"/>
      <c r="J406" s="186"/>
      <c r="K406" s="186"/>
      <c r="L406" s="190"/>
      <c r="M406" s="191"/>
      <c r="N406" s="192"/>
      <c r="O406" s="192"/>
      <c r="P406" s="192"/>
      <c r="Q406" s="192"/>
      <c r="R406" s="192"/>
      <c r="S406" s="192"/>
      <c r="T406" s="193"/>
      <c r="AT406" s="194" t="s">
        <v>117</v>
      </c>
      <c r="AU406" s="194" t="s">
        <v>76</v>
      </c>
      <c r="AV406" s="13" t="s">
        <v>76</v>
      </c>
      <c r="AW406" s="13" t="s">
        <v>28</v>
      </c>
      <c r="AX406" s="13" t="s">
        <v>74</v>
      </c>
      <c r="AY406" s="194" t="s">
        <v>105</v>
      </c>
    </row>
    <row r="407" spans="1:65" s="2" customFormat="1" ht="16.5" customHeight="1">
      <c r="A407" s="31"/>
      <c r="B407" s="32"/>
      <c r="C407" s="169" t="s">
        <v>797</v>
      </c>
      <c r="D407" s="169" t="s">
        <v>108</v>
      </c>
      <c r="E407" s="170" t="s">
        <v>842</v>
      </c>
      <c r="F407" s="171" t="s">
        <v>843</v>
      </c>
      <c r="G407" s="172" t="s">
        <v>378</v>
      </c>
      <c r="H407" s="173">
        <v>82.25</v>
      </c>
      <c r="I407" s="174">
        <v>1290</v>
      </c>
      <c r="J407" s="174">
        <f>ROUND(I407*H407,2)</f>
        <v>106102.5</v>
      </c>
      <c r="K407" s="171" t="s">
        <v>379</v>
      </c>
      <c r="L407" s="36"/>
      <c r="M407" s="175" t="s">
        <v>17</v>
      </c>
      <c r="N407" s="176" t="s">
        <v>37</v>
      </c>
      <c r="O407" s="177">
        <v>1.1910000000000001</v>
      </c>
      <c r="P407" s="177">
        <f>O407*H407</f>
        <v>97.95975</v>
      </c>
      <c r="Q407" s="177">
        <v>0.74326999999999999</v>
      </c>
      <c r="R407" s="177">
        <f>Q407*H407</f>
        <v>61.133957500000001</v>
      </c>
      <c r="S407" s="177">
        <v>0</v>
      </c>
      <c r="T407" s="178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79" t="s">
        <v>113</v>
      </c>
      <c r="AT407" s="179" t="s">
        <v>108</v>
      </c>
      <c r="AU407" s="179" t="s">
        <v>76</v>
      </c>
      <c r="AY407" s="17" t="s">
        <v>105</v>
      </c>
      <c r="BE407" s="180">
        <f>IF(N407="základní",J407,0)</f>
        <v>106102.5</v>
      </c>
      <c r="BF407" s="180">
        <f>IF(N407="snížená",J407,0)</f>
        <v>0</v>
      </c>
      <c r="BG407" s="180">
        <f>IF(N407="zákl. přenesená",J407,0)</f>
        <v>0</v>
      </c>
      <c r="BH407" s="180">
        <f>IF(N407="sníž. přenesená",J407,0)</f>
        <v>0</v>
      </c>
      <c r="BI407" s="180">
        <f>IF(N407="nulová",J407,0)</f>
        <v>0</v>
      </c>
      <c r="BJ407" s="17" t="s">
        <v>74</v>
      </c>
      <c r="BK407" s="180">
        <f>ROUND(I407*H407,2)</f>
        <v>106102.5</v>
      </c>
      <c r="BL407" s="17" t="s">
        <v>113</v>
      </c>
      <c r="BM407" s="179" t="s">
        <v>844</v>
      </c>
    </row>
    <row r="408" spans="1:65" s="2" customFormat="1" ht="11.25">
      <c r="A408" s="31"/>
      <c r="B408" s="32"/>
      <c r="C408" s="33"/>
      <c r="D408" s="181" t="s">
        <v>115</v>
      </c>
      <c r="E408" s="33"/>
      <c r="F408" s="182" t="s">
        <v>845</v>
      </c>
      <c r="G408" s="33"/>
      <c r="H408" s="33"/>
      <c r="I408" s="33"/>
      <c r="J408" s="33"/>
      <c r="K408" s="33"/>
      <c r="L408" s="36"/>
      <c r="M408" s="183"/>
      <c r="N408" s="184"/>
      <c r="O408" s="61"/>
      <c r="P408" s="61"/>
      <c r="Q408" s="61"/>
      <c r="R408" s="61"/>
      <c r="S408" s="61"/>
      <c r="T408" s="62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T408" s="17" t="s">
        <v>115</v>
      </c>
      <c r="AU408" s="17" t="s">
        <v>76</v>
      </c>
    </row>
    <row r="409" spans="1:65" s="2" customFormat="1" ht="11.25">
      <c r="A409" s="31"/>
      <c r="B409" s="32"/>
      <c r="C409" s="33"/>
      <c r="D409" s="207" t="s">
        <v>382</v>
      </c>
      <c r="E409" s="33"/>
      <c r="F409" s="208" t="s">
        <v>846</v>
      </c>
      <c r="G409" s="33"/>
      <c r="H409" s="33"/>
      <c r="I409" s="33"/>
      <c r="J409" s="33"/>
      <c r="K409" s="33"/>
      <c r="L409" s="36"/>
      <c r="M409" s="183"/>
      <c r="N409" s="184"/>
      <c r="O409" s="61"/>
      <c r="P409" s="61"/>
      <c r="Q409" s="61"/>
      <c r="R409" s="61"/>
      <c r="S409" s="61"/>
      <c r="T409" s="62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7" t="s">
        <v>382</v>
      </c>
      <c r="AU409" s="17" t="s">
        <v>76</v>
      </c>
    </row>
    <row r="410" spans="1:65" s="13" customFormat="1" ht="11.25">
      <c r="B410" s="185"/>
      <c r="C410" s="186"/>
      <c r="D410" s="181" t="s">
        <v>117</v>
      </c>
      <c r="E410" s="187" t="s">
        <v>17</v>
      </c>
      <c r="F410" s="188" t="s">
        <v>820</v>
      </c>
      <c r="G410" s="186"/>
      <c r="H410" s="189">
        <v>82.25</v>
      </c>
      <c r="I410" s="186"/>
      <c r="J410" s="186"/>
      <c r="K410" s="186"/>
      <c r="L410" s="190"/>
      <c r="M410" s="191"/>
      <c r="N410" s="192"/>
      <c r="O410" s="192"/>
      <c r="P410" s="192"/>
      <c r="Q410" s="192"/>
      <c r="R410" s="192"/>
      <c r="S410" s="192"/>
      <c r="T410" s="193"/>
      <c r="AT410" s="194" t="s">
        <v>117</v>
      </c>
      <c r="AU410" s="194" t="s">
        <v>76</v>
      </c>
      <c r="AV410" s="13" t="s">
        <v>76</v>
      </c>
      <c r="AW410" s="13" t="s">
        <v>28</v>
      </c>
      <c r="AX410" s="13" t="s">
        <v>74</v>
      </c>
      <c r="AY410" s="194" t="s">
        <v>105</v>
      </c>
    </row>
    <row r="411" spans="1:65" s="2" customFormat="1" ht="21.75" customHeight="1">
      <c r="A411" s="31"/>
      <c r="B411" s="32"/>
      <c r="C411" s="169" t="s">
        <v>847</v>
      </c>
      <c r="D411" s="169" t="s">
        <v>108</v>
      </c>
      <c r="E411" s="170" t="s">
        <v>848</v>
      </c>
      <c r="F411" s="171" t="s">
        <v>849</v>
      </c>
      <c r="G411" s="172" t="s">
        <v>378</v>
      </c>
      <c r="H411" s="173">
        <v>77.036000000000001</v>
      </c>
      <c r="I411" s="174">
        <v>2800</v>
      </c>
      <c r="J411" s="174">
        <f>ROUND(I411*H411,2)</f>
        <v>215700.8</v>
      </c>
      <c r="K411" s="171" t="s">
        <v>379</v>
      </c>
      <c r="L411" s="36"/>
      <c r="M411" s="175" t="s">
        <v>17</v>
      </c>
      <c r="N411" s="176" t="s">
        <v>37</v>
      </c>
      <c r="O411" s="177">
        <v>3.71</v>
      </c>
      <c r="P411" s="177">
        <f>O411*H411</f>
        <v>285.80356</v>
      </c>
      <c r="Q411" s="177">
        <v>1.0311999999999999</v>
      </c>
      <c r="R411" s="177">
        <f>Q411*H411</f>
        <v>79.439523199999996</v>
      </c>
      <c r="S411" s="177">
        <v>0</v>
      </c>
      <c r="T411" s="178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79" t="s">
        <v>113</v>
      </c>
      <c r="AT411" s="179" t="s">
        <v>108</v>
      </c>
      <c r="AU411" s="179" t="s">
        <v>76</v>
      </c>
      <c r="AY411" s="17" t="s">
        <v>105</v>
      </c>
      <c r="BE411" s="180">
        <f>IF(N411="základní",J411,0)</f>
        <v>215700.8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17" t="s">
        <v>74</v>
      </c>
      <c r="BK411" s="180">
        <f>ROUND(I411*H411,2)</f>
        <v>215700.8</v>
      </c>
      <c r="BL411" s="17" t="s">
        <v>113</v>
      </c>
      <c r="BM411" s="179" t="s">
        <v>850</v>
      </c>
    </row>
    <row r="412" spans="1:65" s="2" customFormat="1" ht="19.5">
      <c r="A412" s="31"/>
      <c r="B412" s="32"/>
      <c r="C412" s="33"/>
      <c r="D412" s="181" t="s">
        <v>115</v>
      </c>
      <c r="E412" s="33"/>
      <c r="F412" s="182" t="s">
        <v>851</v>
      </c>
      <c r="G412" s="33"/>
      <c r="H412" s="33"/>
      <c r="I412" s="33"/>
      <c r="J412" s="33"/>
      <c r="K412" s="33"/>
      <c r="L412" s="36"/>
      <c r="M412" s="183"/>
      <c r="N412" s="184"/>
      <c r="O412" s="61"/>
      <c r="P412" s="61"/>
      <c r="Q412" s="61"/>
      <c r="R412" s="61"/>
      <c r="S412" s="61"/>
      <c r="T412" s="62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7" t="s">
        <v>115</v>
      </c>
      <c r="AU412" s="17" t="s">
        <v>76</v>
      </c>
    </row>
    <row r="413" spans="1:65" s="2" customFormat="1" ht="11.25">
      <c r="A413" s="31"/>
      <c r="B413" s="32"/>
      <c r="C413" s="33"/>
      <c r="D413" s="207" t="s">
        <v>382</v>
      </c>
      <c r="E413" s="33"/>
      <c r="F413" s="208" t="s">
        <v>852</v>
      </c>
      <c r="G413" s="33"/>
      <c r="H413" s="33"/>
      <c r="I413" s="33"/>
      <c r="J413" s="33"/>
      <c r="K413" s="33"/>
      <c r="L413" s="36"/>
      <c r="M413" s="183"/>
      <c r="N413" s="184"/>
      <c r="O413" s="61"/>
      <c r="P413" s="61"/>
      <c r="Q413" s="61"/>
      <c r="R413" s="61"/>
      <c r="S413" s="61"/>
      <c r="T413" s="62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7" t="s">
        <v>382</v>
      </c>
      <c r="AU413" s="17" t="s">
        <v>76</v>
      </c>
    </row>
    <row r="414" spans="1:65" s="13" customFormat="1" ht="11.25">
      <c r="B414" s="185"/>
      <c r="C414" s="186"/>
      <c r="D414" s="181" t="s">
        <v>117</v>
      </c>
      <c r="E414" s="187" t="s">
        <v>17</v>
      </c>
      <c r="F414" s="188" t="s">
        <v>853</v>
      </c>
      <c r="G414" s="186"/>
      <c r="H414" s="189">
        <v>77.036000000000001</v>
      </c>
      <c r="I414" s="186"/>
      <c r="J414" s="186"/>
      <c r="K414" s="186"/>
      <c r="L414" s="190"/>
      <c r="M414" s="191"/>
      <c r="N414" s="192"/>
      <c r="O414" s="192"/>
      <c r="P414" s="192"/>
      <c r="Q414" s="192"/>
      <c r="R414" s="192"/>
      <c r="S414" s="192"/>
      <c r="T414" s="193"/>
      <c r="AT414" s="194" t="s">
        <v>117</v>
      </c>
      <c r="AU414" s="194" t="s">
        <v>76</v>
      </c>
      <c r="AV414" s="13" t="s">
        <v>76</v>
      </c>
      <c r="AW414" s="13" t="s">
        <v>28</v>
      </c>
      <c r="AX414" s="13" t="s">
        <v>74</v>
      </c>
      <c r="AY414" s="194" t="s">
        <v>105</v>
      </c>
    </row>
    <row r="415" spans="1:65" s="12" customFormat="1" ht="22.9" customHeight="1">
      <c r="B415" s="154"/>
      <c r="C415" s="155"/>
      <c r="D415" s="156" t="s">
        <v>65</v>
      </c>
      <c r="E415" s="167" t="s">
        <v>106</v>
      </c>
      <c r="F415" s="167" t="s">
        <v>107</v>
      </c>
      <c r="G415" s="155"/>
      <c r="H415" s="155"/>
      <c r="I415" s="155"/>
      <c r="J415" s="168">
        <f>BK415</f>
        <v>2470860.2999999998</v>
      </c>
      <c r="K415" s="155"/>
      <c r="L415" s="159"/>
      <c r="M415" s="160"/>
      <c r="N415" s="161"/>
      <c r="O415" s="161"/>
      <c r="P415" s="162">
        <f>SUM(P416:P457)</f>
        <v>2532.7600000000002</v>
      </c>
      <c r="Q415" s="161"/>
      <c r="R415" s="162">
        <f>SUM(R416:R457)</f>
        <v>31.572973000000001</v>
      </c>
      <c r="S415" s="161"/>
      <c r="T415" s="163">
        <f>SUM(T416:T457)</f>
        <v>145.74350000000001</v>
      </c>
      <c r="AR415" s="164" t="s">
        <v>74</v>
      </c>
      <c r="AT415" s="165" t="s">
        <v>65</v>
      </c>
      <c r="AU415" s="165" t="s">
        <v>74</v>
      </c>
      <c r="AY415" s="164" t="s">
        <v>105</v>
      </c>
      <c r="BK415" s="166">
        <f>SUM(BK416:BK457)</f>
        <v>2470860.2999999998</v>
      </c>
    </row>
    <row r="416" spans="1:65" s="2" customFormat="1" ht="16.5" customHeight="1">
      <c r="A416" s="31"/>
      <c r="B416" s="32"/>
      <c r="C416" s="169" t="s">
        <v>854</v>
      </c>
      <c r="D416" s="169" t="s">
        <v>108</v>
      </c>
      <c r="E416" s="170" t="s">
        <v>855</v>
      </c>
      <c r="F416" s="171" t="s">
        <v>856</v>
      </c>
      <c r="G416" s="172" t="s">
        <v>144</v>
      </c>
      <c r="H416" s="173">
        <v>810</v>
      </c>
      <c r="I416" s="174">
        <v>108</v>
      </c>
      <c r="J416" s="174">
        <f>ROUND(I416*H416,2)</f>
        <v>87480</v>
      </c>
      <c r="K416" s="171" t="s">
        <v>379</v>
      </c>
      <c r="L416" s="36"/>
      <c r="M416" s="175" t="s">
        <v>17</v>
      </c>
      <c r="N416" s="176" t="s">
        <v>37</v>
      </c>
      <c r="O416" s="177">
        <v>0.28699999999999998</v>
      </c>
      <c r="P416" s="177">
        <f>O416*H416</f>
        <v>232.46999999999997</v>
      </c>
      <c r="Q416" s="177">
        <v>0</v>
      </c>
      <c r="R416" s="177">
        <f>Q416*H416</f>
        <v>0</v>
      </c>
      <c r="S416" s="177">
        <v>0</v>
      </c>
      <c r="T416" s="178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79" t="s">
        <v>113</v>
      </c>
      <c r="AT416" s="179" t="s">
        <v>108</v>
      </c>
      <c r="AU416" s="179" t="s">
        <v>76</v>
      </c>
      <c r="AY416" s="17" t="s">
        <v>105</v>
      </c>
      <c r="BE416" s="180">
        <f>IF(N416="základní",J416,0)</f>
        <v>87480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7" t="s">
        <v>74</v>
      </c>
      <c r="BK416" s="180">
        <f>ROUND(I416*H416,2)</f>
        <v>87480</v>
      </c>
      <c r="BL416" s="17" t="s">
        <v>113</v>
      </c>
      <c r="BM416" s="179" t="s">
        <v>857</v>
      </c>
    </row>
    <row r="417" spans="1:65" s="2" customFormat="1" ht="11.25">
      <c r="A417" s="31"/>
      <c r="B417" s="32"/>
      <c r="C417" s="33"/>
      <c r="D417" s="181" t="s">
        <v>115</v>
      </c>
      <c r="E417" s="33"/>
      <c r="F417" s="182" t="s">
        <v>858</v>
      </c>
      <c r="G417" s="33"/>
      <c r="H417" s="33"/>
      <c r="I417" s="33"/>
      <c r="J417" s="33"/>
      <c r="K417" s="33"/>
      <c r="L417" s="36"/>
      <c r="M417" s="183"/>
      <c r="N417" s="184"/>
      <c r="O417" s="61"/>
      <c r="P417" s="61"/>
      <c r="Q417" s="61"/>
      <c r="R417" s="61"/>
      <c r="S417" s="61"/>
      <c r="T417" s="62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T417" s="17" t="s">
        <v>115</v>
      </c>
      <c r="AU417" s="17" t="s">
        <v>76</v>
      </c>
    </row>
    <row r="418" spans="1:65" s="2" customFormat="1" ht="11.25">
      <c r="A418" s="31"/>
      <c r="B418" s="32"/>
      <c r="C418" s="33"/>
      <c r="D418" s="207" t="s">
        <v>382</v>
      </c>
      <c r="E418" s="33"/>
      <c r="F418" s="208" t="s">
        <v>859</v>
      </c>
      <c r="G418" s="33"/>
      <c r="H418" s="33"/>
      <c r="I418" s="33"/>
      <c r="J418" s="33"/>
      <c r="K418" s="33"/>
      <c r="L418" s="36"/>
      <c r="M418" s="183"/>
      <c r="N418" s="184"/>
      <c r="O418" s="61"/>
      <c r="P418" s="61"/>
      <c r="Q418" s="61"/>
      <c r="R418" s="61"/>
      <c r="S418" s="61"/>
      <c r="T418" s="62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7" t="s">
        <v>382</v>
      </c>
      <c r="AU418" s="17" t="s">
        <v>76</v>
      </c>
    </row>
    <row r="419" spans="1:65" s="13" customFormat="1" ht="11.25">
      <c r="B419" s="185"/>
      <c r="C419" s="186"/>
      <c r="D419" s="181" t="s">
        <v>117</v>
      </c>
      <c r="E419" s="187" t="s">
        <v>17</v>
      </c>
      <c r="F419" s="188" t="s">
        <v>860</v>
      </c>
      <c r="G419" s="186"/>
      <c r="H419" s="189">
        <v>810</v>
      </c>
      <c r="I419" s="186"/>
      <c r="J419" s="186"/>
      <c r="K419" s="186"/>
      <c r="L419" s="190"/>
      <c r="M419" s="191"/>
      <c r="N419" s="192"/>
      <c r="O419" s="192"/>
      <c r="P419" s="192"/>
      <c r="Q419" s="192"/>
      <c r="R419" s="192"/>
      <c r="S419" s="192"/>
      <c r="T419" s="193"/>
      <c r="AT419" s="194" t="s">
        <v>117</v>
      </c>
      <c r="AU419" s="194" t="s">
        <v>76</v>
      </c>
      <c r="AV419" s="13" t="s">
        <v>76</v>
      </c>
      <c r="AW419" s="13" t="s">
        <v>28</v>
      </c>
      <c r="AX419" s="13" t="s">
        <v>74</v>
      </c>
      <c r="AY419" s="194" t="s">
        <v>105</v>
      </c>
    </row>
    <row r="420" spans="1:65" s="2" customFormat="1" ht="16.5" customHeight="1">
      <c r="A420" s="31"/>
      <c r="B420" s="32"/>
      <c r="C420" s="169" t="s">
        <v>861</v>
      </c>
      <c r="D420" s="169" t="s">
        <v>108</v>
      </c>
      <c r="E420" s="170" t="s">
        <v>862</v>
      </c>
      <c r="F420" s="171" t="s">
        <v>863</v>
      </c>
      <c r="G420" s="172" t="s">
        <v>144</v>
      </c>
      <c r="H420" s="173">
        <v>210</v>
      </c>
      <c r="I420" s="174">
        <v>182</v>
      </c>
      <c r="J420" s="174">
        <f>ROUND(I420*H420,2)</f>
        <v>38220</v>
      </c>
      <c r="K420" s="171" t="s">
        <v>379</v>
      </c>
      <c r="L420" s="36"/>
      <c r="M420" s="175" t="s">
        <v>17</v>
      </c>
      <c r="N420" s="176" t="s">
        <v>37</v>
      </c>
      <c r="O420" s="177">
        <v>0.504</v>
      </c>
      <c r="P420" s="177">
        <f>O420*H420</f>
        <v>105.84</v>
      </c>
      <c r="Q420" s="177">
        <v>5.8E-4</v>
      </c>
      <c r="R420" s="177">
        <f>Q420*H420</f>
        <v>0.12180000000000001</v>
      </c>
      <c r="S420" s="177">
        <v>0.16600000000000001</v>
      </c>
      <c r="T420" s="178">
        <f>S420*H420</f>
        <v>34.86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79" t="s">
        <v>113</v>
      </c>
      <c r="AT420" s="179" t="s">
        <v>108</v>
      </c>
      <c r="AU420" s="179" t="s">
        <v>76</v>
      </c>
      <c r="AY420" s="17" t="s">
        <v>105</v>
      </c>
      <c r="BE420" s="180">
        <f>IF(N420="základní",J420,0)</f>
        <v>38220</v>
      </c>
      <c r="BF420" s="180">
        <f>IF(N420="snížená",J420,0)</f>
        <v>0</v>
      </c>
      <c r="BG420" s="180">
        <f>IF(N420="zákl. přenesená",J420,0)</f>
        <v>0</v>
      </c>
      <c r="BH420" s="180">
        <f>IF(N420="sníž. přenesená",J420,0)</f>
        <v>0</v>
      </c>
      <c r="BI420" s="180">
        <f>IF(N420="nulová",J420,0)</f>
        <v>0</v>
      </c>
      <c r="BJ420" s="17" t="s">
        <v>74</v>
      </c>
      <c r="BK420" s="180">
        <f>ROUND(I420*H420,2)</f>
        <v>38220</v>
      </c>
      <c r="BL420" s="17" t="s">
        <v>113</v>
      </c>
      <c r="BM420" s="179" t="s">
        <v>864</v>
      </c>
    </row>
    <row r="421" spans="1:65" s="2" customFormat="1" ht="11.25">
      <c r="A421" s="31"/>
      <c r="B421" s="32"/>
      <c r="C421" s="33"/>
      <c r="D421" s="181" t="s">
        <v>115</v>
      </c>
      <c r="E421" s="33"/>
      <c r="F421" s="182" t="s">
        <v>865</v>
      </c>
      <c r="G421" s="33"/>
      <c r="H421" s="33"/>
      <c r="I421" s="33"/>
      <c r="J421" s="33"/>
      <c r="K421" s="33"/>
      <c r="L421" s="36"/>
      <c r="M421" s="183"/>
      <c r="N421" s="184"/>
      <c r="O421" s="61"/>
      <c r="P421" s="61"/>
      <c r="Q421" s="61"/>
      <c r="R421" s="61"/>
      <c r="S421" s="61"/>
      <c r="T421" s="62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7" t="s">
        <v>115</v>
      </c>
      <c r="AU421" s="17" t="s">
        <v>76</v>
      </c>
    </row>
    <row r="422" spans="1:65" s="2" customFormat="1" ht="11.25">
      <c r="A422" s="31"/>
      <c r="B422" s="32"/>
      <c r="C422" s="33"/>
      <c r="D422" s="207" t="s">
        <v>382</v>
      </c>
      <c r="E422" s="33"/>
      <c r="F422" s="208" t="s">
        <v>866</v>
      </c>
      <c r="G422" s="33"/>
      <c r="H422" s="33"/>
      <c r="I422" s="33"/>
      <c r="J422" s="33"/>
      <c r="K422" s="33"/>
      <c r="L422" s="36"/>
      <c r="M422" s="183"/>
      <c r="N422" s="184"/>
      <c r="O422" s="61"/>
      <c r="P422" s="61"/>
      <c r="Q422" s="61"/>
      <c r="R422" s="61"/>
      <c r="S422" s="61"/>
      <c r="T422" s="62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7" t="s">
        <v>382</v>
      </c>
      <c r="AU422" s="17" t="s">
        <v>76</v>
      </c>
    </row>
    <row r="423" spans="1:65" s="13" customFormat="1" ht="11.25">
      <c r="B423" s="185"/>
      <c r="C423" s="186"/>
      <c r="D423" s="181" t="s">
        <v>117</v>
      </c>
      <c r="E423" s="187" t="s">
        <v>17</v>
      </c>
      <c r="F423" s="188" t="s">
        <v>867</v>
      </c>
      <c r="G423" s="186"/>
      <c r="H423" s="189">
        <v>210</v>
      </c>
      <c r="I423" s="186"/>
      <c r="J423" s="186"/>
      <c r="K423" s="186"/>
      <c r="L423" s="190"/>
      <c r="M423" s="191"/>
      <c r="N423" s="192"/>
      <c r="O423" s="192"/>
      <c r="P423" s="192"/>
      <c r="Q423" s="192"/>
      <c r="R423" s="192"/>
      <c r="S423" s="192"/>
      <c r="T423" s="193"/>
      <c r="AT423" s="194" t="s">
        <v>117</v>
      </c>
      <c r="AU423" s="194" t="s">
        <v>76</v>
      </c>
      <c r="AV423" s="13" t="s">
        <v>76</v>
      </c>
      <c r="AW423" s="13" t="s">
        <v>28</v>
      </c>
      <c r="AX423" s="13" t="s">
        <v>74</v>
      </c>
      <c r="AY423" s="194" t="s">
        <v>105</v>
      </c>
    </row>
    <row r="424" spans="1:65" s="2" customFormat="1" ht="16.5" customHeight="1">
      <c r="A424" s="31"/>
      <c r="B424" s="32"/>
      <c r="C424" s="169" t="s">
        <v>868</v>
      </c>
      <c r="D424" s="169" t="s">
        <v>108</v>
      </c>
      <c r="E424" s="170" t="s">
        <v>869</v>
      </c>
      <c r="F424" s="171" t="s">
        <v>870</v>
      </c>
      <c r="G424" s="172" t="s">
        <v>144</v>
      </c>
      <c r="H424" s="173">
        <v>240</v>
      </c>
      <c r="I424" s="174">
        <v>1600</v>
      </c>
      <c r="J424" s="174">
        <f>ROUND(I424*H424,2)</f>
        <v>384000</v>
      </c>
      <c r="K424" s="171" t="s">
        <v>379</v>
      </c>
      <c r="L424" s="36"/>
      <c r="M424" s="175" t="s">
        <v>17</v>
      </c>
      <c r="N424" s="176" t="s">
        <v>37</v>
      </c>
      <c r="O424" s="177">
        <v>3.97</v>
      </c>
      <c r="P424" s="177">
        <f>O424*H424</f>
        <v>952.80000000000007</v>
      </c>
      <c r="Q424" s="177">
        <v>2.1099999999999999E-3</v>
      </c>
      <c r="R424" s="177">
        <f>Q424*H424</f>
        <v>0.50639999999999996</v>
      </c>
      <c r="S424" s="177">
        <v>0</v>
      </c>
      <c r="T424" s="178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79" t="s">
        <v>113</v>
      </c>
      <c r="AT424" s="179" t="s">
        <v>108</v>
      </c>
      <c r="AU424" s="179" t="s">
        <v>76</v>
      </c>
      <c r="AY424" s="17" t="s">
        <v>105</v>
      </c>
      <c r="BE424" s="180">
        <f>IF(N424="základní",J424,0)</f>
        <v>384000</v>
      </c>
      <c r="BF424" s="180">
        <f>IF(N424="snížená",J424,0)</f>
        <v>0</v>
      </c>
      <c r="BG424" s="180">
        <f>IF(N424="zákl. přenesená",J424,0)</f>
        <v>0</v>
      </c>
      <c r="BH424" s="180">
        <f>IF(N424="sníž. přenesená",J424,0)</f>
        <v>0</v>
      </c>
      <c r="BI424" s="180">
        <f>IF(N424="nulová",J424,0)</f>
        <v>0</v>
      </c>
      <c r="BJ424" s="17" t="s">
        <v>74</v>
      </c>
      <c r="BK424" s="180">
        <f>ROUND(I424*H424,2)</f>
        <v>384000</v>
      </c>
      <c r="BL424" s="17" t="s">
        <v>113</v>
      </c>
      <c r="BM424" s="179" t="s">
        <v>871</v>
      </c>
    </row>
    <row r="425" spans="1:65" s="2" customFormat="1" ht="11.25">
      <c r="A425" s="31"/>
      <c r="B425" s="32"/>
      <c r="C425" s="33"/>
      <c r="D425" s="181" t="s">
        <v>115</v>
      </c>
      <c r="E425" s="33"/>
      <c r="F425" s="182" t="s">
        <v>872</v>
      </c>
      <c r="G425" s="33"/>
      <c r="H425" s="33"/>
      <c r="I425" s="33"/>
      <c r="J425" s="33"/>
      <c r="K425" s="33"/>
      <c r="L425" s="36"/>
      <c r="M425" s="183"/>
      <c r="N425" s="184"/>
      <c r="O425" s="61"/>
      <c r="P425" s="61"/>
      <c r="Q425" s="61"/>
      <c r="R425" s="61"/>
      <c r="S425" s="61"/>
      <c r="T425" s="62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7" t="s">
        <v>115</v>
      </c>
      <c r="AU425" s="17" t="s">
        <v>76</v>
      </c>
    </row>
    <row r="426" spans="1:65" s="2" customFormat="1" ht="11.25">
      <c r="A426" s="31"/>
      <c r="B426" s="32"/>
      <c r="C426" s="33"/>
      <c r="D426" s="207" t="s">
        <v>382</v>
      </c>
      <c r="E426" s="33"/>
      <c r="F426" s="208" t="s">
        <v>873</v>
      </c>
      <c r="G426" s="33"/>
      <c r="H426" s="33"/>
      <c r="I426" s="33"/>
      <c r="J426" s="33"/>
      <c r="K426" s="33"/>
      <c r="L426" s="36"/>
      <c r="M426" s="183"/>
      <c r="N426" s="184"/>
      <c r="O426" s="61"/>
      <c r="P426" s="61"/>
      <c r="Q426" s="61"/>
      <c r="R426" s="61"/>
      <c r="S426" s="61"/>
      <c r="T426" s="62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T426" s="17" t="s">
        <v>382</v>
      </c>
      <c r="AU426" s="17" t="s">
        <v>76</v>
      </c>
    </row>
    <row r="427" spans="1:65" s="13" customFormat="1" ht="11.25">
      <c r="B427" s="185"/>
      <c r="C427" s="186"/>
      <c r="D427" s="181" t="s">
        <v>117</v>
      </c>
      <c r="E427" s="187" t="s">
        <v>17</v>
      </c>
      <c r="F427" s="188" t="s">
        <v>874</v>
      </c>
      <c r="G427" s="186"/>
      <c r="H427" s="189">
        <v>240</v>
      </c>
      <c r="I427" s="186"/>
      <c r="J427" s="186"/>
      <c r="K427" s="186"/>
      <c r="L427" s="190"/>
      <c r="M427" s="191"/>
      <c r="N427" s="192"/>
      <c r="O427" s="192"/>
      <c r="P427" s="192"/>
      <c r="Q427" s="192"/>
      <c r="R427" s="192"/>
      <c r="S427" s="192"/>
      <c r="T427" s="193"/>
      <c r="AT427" s="194" t="s">
        <v>117</v>
      </c>
      <c r="AU427" s="194" t="s">
        <v>76</v>
      </c>
      <c r="AV427" s="13" t="s">
        <v>76</v>
      </c>
      <c r="AW427" s="13" t="s">
        <v>28</v>
      </c>
      <c r="AX427" s="13" t="s">
        <v>74</v>
      </c>
      <c r="AY427" s="194" t="s">
        <v>105</v>
      </c>
    </row>
    <row r="428" spans="1:65" s="2" customFormat="1" ht="16.5" customHeight="1">
      <c r="A428" s="31"/>
      <c r="B428" s="32"/>
      <c r="C428" s="169" t="s">
        <v>875</v>
      </c>
      <c r="D428" s="169" t="s">
        <v>108</v>
      </c>
      <c r="E428" s="170" t="s">
        <v>876</v>
      </c>
      <c r="F428" s="171" t="s">
        <v>877</v>
      </c>
      <c r="G428" s="172" t="s">
        <v>144</v>
      </c>
      <c r="H428" s="173">
        <v>240</v>
      </c>
      <c r="I428" s="174">
        <v>1820</v>
      </c>
      <c r="J428" s="174">
        <f>ROUND(I428*H428,2)</f>
        <v>436800</v>
      </c>
      <c r="K428" s="171" t="s">
        <v>379</v>
      </c>
      <c r="L428" s="36"/>
      <c r="M428" s="175" t="s">
        <v>17</v>
      </c>
      <c r="N428" s="176" t="s">
        <v>37</v>
      </c>
      <c r="O428" s="177">
        <v>3.36</v>
      </c>
      <c r="P428" s="177">
        <f>O428*H428</f>
        <v>806.4</v>
      </c>
      <c r="Q428" s="177">
        <v>2.66E-3</v>
      </c>
      <c r="R428" s="177">
        <f>Q428*H428</f>
        <v>0.63839999999999997</v>
      </c>
      <c r="S428" s="177">
        <v>0</v>
      </c>
      <c r="T428" s="178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79" t="s">
        <v>113</v>
      </c>
      <c r="AT428" s="179" t="s">
        <v>108</v>
      </c>
      <c r="AU428" s="179" t="s">
        <v>76</v>
      </c>
      <c r="AY428" s="17" t="s">
        <v>105</v>
      </c>
      <c r="BE428" s="180">
        <f>IF(N428="základní",J428,0)</f>
        <v>436800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17" t="s">
        <v>74</v>
      </c>
      <c r="BK428" s="180">
        <f>ROUND(I428*H428,2)</f>
        <v>436800</v>
      </c>
      <c r="BL428" s="17" t="s">
        <v>113</v>
      </c>
      <c r="BM428" s="179" t="s">
        <v>878</v>
      </c>
    </row>
    <row r="429" spans="1:65" s="2" customFormat="1" ht="11.25">
      <c r="A429" s="31"/>
      <c r="B429" s="32"/>
      <c r="C429" s="33"/>
      <c r="D429" s="181" t="s">
        <v>115</v>
      </c>
      <c r="E429" s="33"/>
      <c r="F429" s="182" t="s">
        <v>879</v>
      </c>
      <c r="G429" s="33"/>
      <c r="H429" s="33"/>
      <c r="I429" s="33"/>
      <c r="J429" s="33"/>
      <c r="K429" s="33"/>
      <c r="L429" s="36"/>
      <c r="M429" s="183"/>
      <c r="N429" s="184"/>
      <c r="O429" s="61"/>
      <c r="P429" s="61"/>
      <c r="Q429" s="61"/>
      <c r="R429" s="61"/>
      <c r="S429" s="61"/>
      <c r="T429" s="62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T429" s="17" t="s">
        <v>115</v>
      </c>
      <c r="AU429" s="17" t="s">
        <v>76</v>
      </c>
    </row>
    <row r="430" spans="1:65" s="2" customFormat="1" ht="11.25">
      <c r="A430" s="31"/>
      <c r="B430" s="32"/>
      <c r="C430" s="33"/>
      <c r="D430" s="207" t="s">
        <v>382</v>
      </c>
      <c r="E430" s="33"/>
      <c r="F430" s="208" t="s">
        <v>880</v>
      </c>
      <c r="G430" s="33"/>
      <c r="H430" s="33"/>
      <c r="I430" s="33"/>
      <c r="J430" s="33"/>
      <c r="K430" s="33"/>
      <c r="L430" s="36"/>
      <c r="M430" s="183"/>
      <c r="N430" s="184"/>
      <c r="O430" s="61"/>
      <c r="P430" s="61"/>
      <c r="Q430" s="61"/>
      <c r="R430" s="61"/>
      <c r="S430" s="61"/>
      <c r="T430" s="62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7" t="s">
        <v>382</v>
      </c>
      <c r="AU430" s="17" t="s">
        <v>76</v>
      </c>
    </row>
    <row r="431" spans="1:65" s="13" customFormat="1" ht="11.25">
      <c r="B431" s="185"/>
      <c r="C431" s="186"/>
      <c r="D431" s="181" t="s">
        <v>117</v>
      </c>
      <c r="E431" s="187" t="s">
        <v>17</v>
      </c>
      <c r="F431" s="188" t="s">
        <v>881</v>
      </c>
      <c r="G431" s="186"/>
      <c r="H431" s="189">
        <v>240</v>
      </c>
      <c r="I431" s="186"/>
      <c r="J431" s="186"/>
      <c r="K431" s="186"/>
      <c r="L431" s="190"/>
      <c r="M431" s="191"/>
      <c r="N431" s="192"/>
      <c r="O431" s="192"/>
      <c r="P431" s="192"/>
      <c r="Q431" s="192"/>
      <c r="R431" s="192"/>
      <c r="S431" s="192"/>
      <c r="T431" s="193"/>
      <c r="AT431" s="194" t="s">
        <v>117</v>
      </c>
      <c r="AU431" s="194" t="s">
        <v>76</v>
      </c>
      <c r="AV431" s="13" t="s">
        <v>76</v>
      </c>
      <c r="AW431" s="13" t="s">
        <v>28</v>
      </c>
      <c r="AX431" s="13" t="s">
        <v>74</v>
      </c>
      <c r="AY431" s="194" t="s">
        <v>105</v>
      </c>
    </row>
    <row r="432" spans="1:65" s="2" customFormat="1" ht="16.5" customHeight="1">
      <c r="A432" s="31"/>
      <c r="B432" s="32"/>
      <c r="C432" s="195" t="s">
        <v>882</v>
      </c>
      <c r="D432" s="195" t="s">
        <v>134</v>
      </c>
      <c r="E432" s="196" t="s">
        <v>883</v>
      </c>
      <c r="F432" s="197" t="s">
        <v>884</v>
      </c>
      <c r="G432" s="198" t="s">
        <v>120</v>
      </c>
      <c r="H432" s="199">
        <v>36.689</v>
      </c>
      <c r="I432" s="200">
        <v>30700</v>
      </c>
      <c r="J432" s="200">
        <f>ROUND(I432*H432,2)</f>
        <v>1126352.3</v>
      </c>
      <c r="K432" s="197" t="s">
        <v>379</v>
      </c>
      <c r="L432" s="201"/>
      <c r="M432" s="202" t="s">
        <v>17</v>
      </c>
      <c r="N432" s="203" t="s">
        <v>37</v>
      </c>
      <c r="O432" s="177">
        <v>0</v>
      </c>
      <c r="P432" s="177">
        <f>O432*H432</f>
        <v>0</v>
      </c>
      <c r="Q432" s="177">
        <v>0.81499999999999995</v>
      </c>
      <c r="R432" s="177">
        <f>Q432*H432</f>
        <v>29.901534999999999</v>
      </c>
      <c r="S432" s="177">
        <v>0</v>
      </c>
      <c r="T432" s="178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79" t="s">
        <v>138</v>
      </c>
      <c r="AT432" s="179" t="s">
        <v>134</v>
      </c>
      <c r="AU432" s="179" t="s">
        <v>76</v>
      </c>
      <c r="AY432" s="17" t="s">
        <v>105</v>
      </c>
      <c r="BE432" s="180">
        <f>IF(N432="základní",J432,0)</f>
        <v>1126352.3</v>
      </c>
      <c r="BF432" s="180">
        <f>IF(N432="snížená",J432,0)</f>
        <v>0</v>
      </c>
      <c r="BG432" s="180">
        <f>IF(N432="zákl. přenesená",J432,0)</f>
        <v>0</v>
      </c>
      <c r="BH432" s="180">
        <f>IF(N432="sníž. přenesená",J432,0)</f>
        <v>0</v>
      </c>
      <c r="BI432" s="180">
        <f>IF(N432="nulová",J432,0)</f>
        <v>0</v>
      </c>
      <c r="BJ432" s="17" t="s">
        <v>74</v>
      </c>
      <c r="BK432" s="180">
        <f>ROUND(I432*H432,2)</f>
        <v>1126352.3</v>
      </c>
      <c r="BL432" s="17" t="s">
        <v>113</v>
      </c>
      <c r="BM432" s="179" t="s">
        <v>885</v>
      </c>
    </row>
    <row r="433" spans="1:65" s="2" customFormat="1" ht="11.25">
      <c r="A433" s="31"/>
      <c r="B433" s="32"/>
      <c r="C433" s="33"/>
      <c r="D433" s="181" t="s">
        <v>115</v>
      </c>
      <c r="E433" s="33"/>
      <c r="F433" s="182" t="s">
        <v>884</v>
      </c>
      <c r="G433" s="33"/>
      <c r="H433" s="33"/>
      <c r="I433" s="33"/>
      <c r="J433" s="33"/>
      <c r="K433" s="33"/>
      <c r="L433" s="36"/>
      <c r="M433" s="183"/>
      <c r="N433" s="184"/>
      <c r="O433" s="61"/>
      <c r="P433" s="61"/>
      <c r="Q433" s="61"/>
      <c r="R433" s="61"/>
      <c r="S433" s="61"/>
      <c r="T433" s="62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7" t="s">
        <v>115</v>
      </c>
      <c r="AU433" s="17" t="s">
        <v>76</v>
      </c>
    </row>
    <row r="434" spans="1:65" s="13" customFormat="1" ht="11.25">
      <c r="B434" s="185"/>
      <c r="C434" s="186"/>
      <c r="D434" s="181" t="s">
        <v>117</v>
      </c>
      <c r="E434" s="187" t="s">
        <v>17</v>
      </c>
      <c r="F434" s="188" t="s">
        <v>886</v>
      </c>
      <c r="G434" s="186"/>
      <c r="H434" s="189">
        <v>36.689</v>
      </c>
      <c r="I434" s="186"/>
      <c r="J434" s="186"/>
      <c r="K434" s="186"/>
      <c r="L434" s="190"/>
      <c r="M434" s="191"/>
      <c r="N434" s="192"/>
      <c r="O434" s="192"/>
      <c r="P434" s="192"/>
      <c r="Q434" s="192"/>
      <c r="R434" s="192"/>
      <c r="S434" s="192"/>
      <c r="T434" s="193"/>
      <c r="AT434" s="194" t="s">
        <v>117</v>
      </c>
      <c r="AU434" s="194" t="s">
        <v>76</v>
      </c>
      <c r="AV434" s="13" t="s">
        <v>76</v>
      </c>
      <c r="AW434" s="13" t="s">
        <v>28</v>
      </c>
      <c r="AX434" s="13" t="s">
        <v>74</v>
      </c>
      <c r="AY434" s="194" t="s">
        <v>105</v>
      </c>
    </row>
    <row r="435" spans="1:65" s="2" customFormat="1" ht="24.2" customHeight="1">
      <c r="A435" s="31"/>
      <c r="B435" s="32"/>
      <c r="C435" s="195" t="s">
        <v>887</v>
      </c>
      <c r="D435" s="195" t="s">
        <v>134</v>
      </c>
      <c r="E435" s="196" t="s">
        <v>888</v>
      </c>
      <c r="F435" s="197" t="s">
        <v>889</v>
      </c>
      <c r="G435" s="198" t="s">
        <v>890</v>
      </c>
      <c r="H435" s="199">
        <v>3.38</v>
      </c>
      <c r="I435" s="200">
        <v>21200</v>
      </c>
      <c r="J435" s="200">
        <f>ROUND(I435*H435,2)</f>
        <v>71656</v>
      </c>
      <c r="K435" s="197" t="s">
        <v>379</v>
      </c>
      <c r="L435" s="201"/>
      <c r="M435" s="202" t="s">
        <v>17</v>
      </c>
      <c r="N435" s="203" t="s">
        <v>37</v>
      </c>
      <c r="O435" s="177">
        <v>0</v>
      </c>
      <c r="P435" s="177">
        <f>O435*H435</f>
        <v>0</v>
      </c>
      <c r="Q435" s="177">
        <v>8.0100000000000005E-2</v>
      </c>
      <c r="R435" s="177">
        <f>Q435*H435</f>
        <v>0.27073800000000003</v>
      </c>
      <c r="S435" s="177">
        <v>0</v>
      </c>
      <c r="T435" s="17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79" t="s">
        <v>138</v>
      </c>
      <c r="AT435" s="179" t="s">
        <v>134</v>
      </c>
      <c r="AU435" s="179" t="s">
        <v>76</v>
      </c>
      <c r="AY435" s="17" t="s">
        <v>105</v>
      </c>
      <c r="BE435" s="180">
        <f>IF(N435="základní",J435,0)</f>
        <v>71656</v>
      </c>
      <c r="BF435" s="180">
        <f>IF(N435="snížená",J435,0)</f>
        <v>0</v>
      </c>
      <c r="BG435" s="180">
        <f>IF(N435="zákl. přenesená",J435,0)</f>
        <v>0</v>
      </c>
      <c r="BH435" s="180">
        <f>IF(N435="sníž. přenesená",J435,0)</f>
        <v>0</v>
      </c>
      <c r="BI435" s="180">
        <f>IF(N435="nulová",J435,0)</f>
        <v>0</v>
      </c>
      <c r="BJ435" s="17" t="s">
        <v>74</v>
      </c>
      <c r="BK435" s="180">
        <f>ROUND(I435*H435,2)</f>
        <v>71656</v>
      </c>
      <c r="BL435" s="17" t="s">
        <v>113</v>
      </c>
      <c r="BM435" s="179" t="s">
        <v>891</v>
      </c>
    </row>
    <row r="436" spans="1:65" s="2" customFormat="1" ht="11.25">
      <c r="A436" s="31"/>
      <c r="B436" s="32"/>
      <c r="C436" s="33"/>
      <c r="D436" s="181" t="s">
        <v>115</v>
      </c>
      <c r="E436" s="33"/>
      <c r="F436" s="182" t="s">
        <v>889</v>
      </c>
      <c r="G436" s="33"/>
      <c r="H436" s="33"/>
      <c r="I436" s="33"/>
      <c r="J436" s="33"/>
      <c r="K436" s="33"/>
      <c r="L436" s="36"/>
      <c r="M436" s="183"/>
      <c r="N436" s="184"/>
      <c r="O436" s="61"/>
      <c r="P436" s="61"/>
      <c r="Q436" s="61"/>
      <c r="R436" s="61"/>
      <c r="S436" s="61"/>
      <c r="T436" s="62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7" t="s">
        <v>115</v>
      </c>
      <c r="AU436" s="17" t="s">
        <v>76</v>
      </c>
    </row>
    <row r="437" spans="1:65" s="13" customFormat="1" ht="11.25">
      <c r="B437" s="185"/>
      <c r="C437" s="186"/>
      <c r="D437" s="181" t="s">
        <v>117</v>
      </c>
      <c r="E437" s="187" t="s">
        <v>17</v>
      </c>
      <c r="F437" s="188" t="s">
        <v>892</v>
      </c>
      <c r="G437" s="186"/>
      <c r="H437" s="189">
        <v>3.38</v>
      </c>
      <c r="I437" s="186"/>
      <c r="J437" s="186"/>
      <c r="K437" s="186"/>
      <c r="L437" s="190"/>
      <c r="M437" s="191"/>
      <c r="N437" s="192"/>
      <c r="O437" s="192"/>
      <c r="P437" s="192"/>
      <c r="Q437" s="192"/>
      <c r="R437" s="192"/>
      <c r="S437" s="192"/>
      <c r="T437" s="193"/>
      <c r="AT437" s="194" t="s">
        <v>117</v>
      </c>
      <c r="AU437" s="194" t="s">
        <v>76</v>
      </c>
      <c r="AV437" s="13" t="s">
        <v>76</v>
      </c>
      <c r="AW437" s="13" t="s">
        <v>28</v>
      </c>
      <c r="AX437" s="13" t="s">
        <v>74</v>
      </c>
      <c r="AY437" s="194" t="s">
        <v>105</v>
      </c>
    </row>
    <row r="438" spans="1:65" s="2" customFormat="1" ht="16.5" customHeight="1">
      <c r="A438" s="31"/>
      <c r="B438" s="32"/>
      <c r="C438" s="169" t="s">
        <v>893</v>
      </c>
      <c r="D438" s="169" t="s">
        <v>108</v>
      </c>
      <c r="E438" s="170" t="s">
        <v>894</v>
      </c>
      <c r="F438" s="171" t="s">
        <v>895</v>
      </c>
      <c r="G438" s="172" t="s">
        <v>144</v>
      </c>
      <c r="H438" s="173">
        <v>18</v>
      </c>
      <c r="I438" s="174">
        <v>2300</v>
      </c>
      <c r="J438" s="174">
        <f>ROUND(I438*H438,2)</f>
        <v>41400</v>
      </c>
      <c r="K438" s="171" t="s">
        <v>379</v>
      </c>
      <c r="L438" s="36"/>
      <c r="M438" s="175" t="s">
        <v>17</v>
      </c>
      <c r="N438" s="176" t="s">
        <v>37</v>
      </c>
      <c r="O438" s="177">
        <v>5.43</v>
      </c>
      <c r="P438" s="177">
        <f>O438*H438</f>
        <v>97.74</v>
      </c>
      <c r="Q438" s="177">
        <v>2.1199999999999999E-3</v>
      </c>
      <c r="R438" s="177">
        <f>Q438*H438</f>
        <v>3.8159999999999999E-2</v>
      </c>
      <c r="S438" s="177">
        <v>0</v>
      </c>
      <c r="T438" s="178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79" t="s">
        <v>113</v>
      </c>
      <c r="AT438" s="179" t="s">
        <v>108</v>
      </c>
      <c r="AU438" s="179" t="s">
        <v>76</v>
      </c>
      <c r="AY438" s="17" t="s">
        <v>105</v>
      </c>
      <c r="BE438" s="180">
        <f>IF(N438="základní",J438,0)</f>
        <v>41400</v>
      </c>
      <c r="BF438" s="180">
        <f>IF(N438="snížená",J438,0)</f>
        <v>0</v>
      </c>
      <c r="BG438" s="180">
        <f>IF(N438="zákl. přenesená",J438,0)</f>
        <v>0</v>
      </c>
      <c r="BH438" s="180">
        <f>IF(N438="sníž. přenesená",J438,0)</f>
        <v>0</v>
      </c>
      <c r="BI438" s="180">
        <f>IF(N438="nulová",J438,0)</f>
        <v>0</v>
      </c>
      <c r="BJ438" s="17" t="s">
        <v>74</v>
      </c>
      <c r="BK438" s="180">
        <f>ROUND(I438*H438,2)</f>
        <v>41400</v>
      </c>
      <c r="BL438" s="17" t="s">
        <v>113</v>
      </c>
      <c r="BM438" s="179" t="s">
        <v>896</v>
      </c>
    </row>
    <row r="439" spans="1:65" s="2" customFormat="1" ht="11.25">
      <c r="A439" s="31"/>
      <c r="B439" s="32"/>
      <c r="C439" s="33"/>
      <c r="D439" s="181" t="s">
        <v>115</v>
      </c>
      <c r="E439" s="33"/>
      <c r="F439" s="182" t="s">
        <v>897</v>
      </c>
      <c r="G439" s="33"/>
      <c r="H439" s="33"/>
      <c r="I439" s="33"/>
      <c r="J439" s="33"/>
      <c r="K439" s="33"/>
      <c r="L439" s="36"/>
      <c r="M439" s="183"/>
      <c r="N439" s="184"/>
      <c r="O439" s="61"/>
      <c r="P439" s="61"/>
      <c r="Q439" s="61"/>
      <c r="R439" s="61"/>
      <c r="S439" s="61"/>
      <c r="T439" s="62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7" t="s">
        <v>115</v>
      </c>
      <c r="AU439" s="17" t="s">
        <v>76</v>
      </c>
    </row>
    <row r="440" spans="1:65" s="2" customFormat="1" ht="11.25">
      <c r="A440" s="31"/>
      <c r="B440" s="32"/>
      <c r="C440" s="33"/>
      <c r="D440" s="207" t="s">
        <v>382</v>
      </c>
      <c r="E440" s="33"/>
      <c r="F440" s="208" t="s">
        <v>898</v>
      </c>
      <c r="G440" s="33"/>
      <c r="H440" s="33"/>
      <c r="I440" s="33"/>
      <c r="J440" s="33"/>
      <c r="K440" s="33"/>
      <c r="L440" s="36"/>
      <c r="M440" s="183"/>
      <c r="N440" s="184"/>
      <c r="O440" s="61"/>
      <c r="P440" s="61"/>
      <c r="Q440" s="61"/>
      <c r="R440" s="61"/>
      <c r="S440" s="61"/>
      <c r="T440" s="62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7" t="s">
        <v>382</v>
      </c>
      <c r="AU440" s="17" t="s">
        <v>76</v>
      </c>
    </row>
    <row r="441" spans="1:65" s="13" customFormat="1" ht="11.25">
      <c r="B441" s="185"/>
      <c r="C441" s="186"/>
      <c r="D441" s="181" t="s">
        <v>117</v>
      </c>
      <c r="E441" s="187" t="s">
        <v>17</v>
      </c>
      <c r="F441" s="188" t="s">
        <v>899</v>
      </c>
      <c r="G441" s="186"/>
      <c r="H441" s="189">
        <v>18</v>
      </c>
      <c r="I441" s="186"/>
      <c r="J441" s="186"/>
      <c r="K441" s="186"/>
      <c r="L441" s="190"/>
      <c r="M441" s="191"/>
      <c r="N441" s="192"/>
      <c r="O441" s="192"/>
      <c r="P441" s="192"/>
      <c r="Q441" s="192"/>
      <c r="R441" s="192"/>
      <c r="S441" s="192"/>
      <c r="T441" s="193"/>
      <c r="AT441" s="194" t="s">
        <v>117</v>
      </c>
      <c r="AU441" s="194" t="s">
        <v>76</v>
      </c>
      <c r="AV441" s="13" t="s">
        <v>76</v>
      </c>
      <c r="AW441" s="13" t="s">
        <v>28</v>
      </c>
      <c r="AX441" s="13" t="s">
        <v>74</v>
      </c>
      <c r="AY441" s="194" t="s">
        <v>105</v>
      </c>
    </row>
    <row r="442" spans="1:65" s="2" customFormat="1" ht="16.5" customHeight="1">
      <c r="A442" s="31"/>
      <c r="B442" s="32"/>
      <c r="C442" s="169" t="s">
        <v>900</v>
      </c>
      <c r="D442" s="169" t="s">
        <v>108</v>
      </c>
      <c r="E442" s="170" t="s">
        <v>901</v>
      </c>
      <c r="F442" s="171" t="s">
        <v>902</v>
      </c>
      <c r="G442" s="172" t="s">
        <v>144</v>
      </c>
      <c r="H442" s="173">
        <v>18</v>
      </c>
      <c r="I442" s="174">
        <v>1790</v>
      </c>
      <c r="J442" s="174">
        <f>ROUND(I442*H442,2)</f>
        <v>32220</v>
      </c>
      <c r="K442" s="171" t="s">
        <v>379</v>
      </c>
      <c r="L442" s="36"/>
      <c r="M442" s="175" t="s">
        <v>17</v>
      </c>
      <c r="N442" s="176" t="s">
        <v>37</v>
      </c>
      <c r="O442" s="177">
        <v>1.98</v>
      </c>
      <c r="P442" s="177">
        <f>O442*H442</f>
        <v>35.64</v>
      </c>
      <c r="Q442" s="177">
        <v>4.7499999999999999E-3</v>
      </c>
      <c r="R442" s="177">
        <f>Q442*H442</f>
        <v>8.5499999999999993E-2</v>
      </c>
      <c r="S442" s="177">
        <v>0</v>
      </c>
      <c r="T442" s="178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79" t="s">
        <v>113</v>
      </c>
      <c r="AT442" s="179" t="s">
        <v>108</v>
      </c>
      <c r="AU442" s="179" t="s">
        <v>76</v>
      </c>
      <c r="AY442" s="17" t="s">
        <v>105</v>
      </c>
      <c r="BE442" s="180">
        <f>IF(N442="základní",J442,0)</f>
        <v>32220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17" t="s">
        <v>74</v>
      </c>
      <c r="BK442" s="180">
        <f>ROUND(I442*H442,2)</f>
        <v>32220</v>
      </c>
      <c r="BL442" s="17" t="s">
        <v>113</v>
      </c>
      <c r="BM442" s="179" t="s">
        <v>903</v>
      </c>
    </row>
    <row r="443" spans="1:65" s="2" customFormat="1" ht="11.25">
      <c r="A443" s="31"/>
      <c r="B443" s="32"/>
      <c r="C443" s="33"/>
      <c r="D443" s="181" t="s">
        <v>115</v>
      </c>
      <c r="E443" s="33"/>
      <c r="F443" s="182" t="s">
        <v>904</v>
      </c>
      <c r="G443" s="33"/>
      <c r="H443" s="33"/>
      <c r="I443" s="33"/>
      <c r="J443" s="33"/>
      <c r="K443" s="33"/>
      <c r="L443" s="36"/>
      <c r="M443" s="183"/>
      <c r="N443" s="184"/>
      <c r="O443" s="61"/>
      <c r="P443" s="61"/>
      <c r="Q443" s="61"/>
      <c r="R443" s="61"/>
      <c r="S443" s="61"/>
      <c r="T443" s="62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7" t="s">
        <v>115</v>
      </c>
      <c r="AU443" s="17" t="s">
        <v>76</v>
      </c>
    </row>
    <row r="444" spans="1:65" s="2" customFormat="1" ht="11.25">
      <c r="A444" s="31"/>
      <c r="B444" s="32"/>
      <c r="C444" s="33"/>
      <c r="D444" s="207" t="s">
        <v>382</v>
      </c>
      <c r="E444" s="33"/>
      <c r="F444" s="208" t="s">
        <v>905</v>
      </c>
      <c r="G444" s="33"/>
      <c r="H444" s="33"/>
      <c r="I444" s="33"/>
      <c r="J444" s="33"/>
      <c r="K444" s="33"/>
      <c r="L444" s="36"/>
      <c r="M444" s="183"/>
      <c r="N444" s="184"/>
      <c r="O444" s="61"/>
      <c r="P444" s="61"/>
      <c r="Q444" s="61"/>
      <c r="R444" s="61"/>
      <c r="S444" s="61"/>
      <c r="T444" s="62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T444" s="17" t="s">
        <v>382</v>
      </c>
      <c r="AU444" s="17" t="s">
        <v>76</v>
      </c>
    </row>
    <row r="445" spans="1:65" s="13" customFormat="1" ht="11.25">
      <c r="B445" s="185"/>
      <c r="C445" s="186"/>
      <c r="D445" s="181" t="s">
        <v>117</v>
      </c>
      <c r="E445" s="187" t="s">
        <v>17</v>
      </c>
      <c r="F445" s="188" t="s">
        <v>899</v>
      </c>
      <c r="G445" s="186"/>
      <c r="H445" s="189">
        <v>18</v>
      </c>
      <c r="I445" s="186"/>
      <c r="J445" s="186"/>
      <c r="K445" s="186"/>
      <c r="L445" s="190"/>
      <c r="M445" s="191"/>
      <c r="N445" s="192"/>
      <c r="O445" s="192"/>
      <c r="P445" s="192"/>
      <c r="Q445" s="192"/>
      <c r="R445" s="192"/>
      <c r="S445" s="192"/>
      <c r="T445" s="193"/>
      <c r="AT445" s="194" t="s">
        <v>117</v>
      </c>
      <c r="AU445" s="194" t="s">
        <v>76</v>
      </c>
      <c r="AV445" s="13" t="s">
        <v>76</v>
      </c>
      <c r="AW445" s="13" t="s">
        <v>28</v>
      </c>
      <c r="AX445" s="13" t="s">
        <v>74</v>
      </c>
      <c r="AY445" s="194" t="s">
        <v>105</v>
      </c>
    </row>
    <row r="446" spans="1:65" s="2" customFormat="1" ht="16.5" customHeight="1">
      <c r="A446" s="31"/>
      <c r="B446" s="32"/>
      <c r="C446" s="169" t="s">
        <v>906</v>
      </c>
      <c r="D446" s="169" t="s">
        <v>108</v>
      </c>
      <c r="E446" s="170" t="s">
        <v>907</v>
      </c>
      <c r="F446" s="171" t="s">
        <v>908</v>
      </c>
      <c r="G446" s="172" t="s">
        <v>144</v>
      </c>
      <c r="H446" s="173">
        <v>18</v>
      </c>
      <c r="I446" s="174">
        <v>994</v>
      </c>
      <c r="J446" s="174">
        <f>ROUND(I446*H446,2)</f>
        <v>17892</v>
      </c>
      <c r="K446" s="171" t="s">
        <v>379</v>
      </c>
      <c r="L446" s="36"/>
      <c r="M446" s="175" t="s">
        <v>17</v>
      </c>
      <c r="N446" s="176" t="s">
        <v>37</v>
      </c>
      <c r="O446" s="177">
        <v>2.89</v>
      </c>
      <c r="P446" s="177">
        <f>O446*H446</f>
        <v>52.02</v>
      </c>
      <c r="Q446" s="177">
        <v>5.8E-4</v>
      </c>
      <c r="R446" s="177">
        <f>Q446*H446</f>
        <v>1.044E-2</v>
      </c>
      <c r="S446" s="177">
        <v>0.16600000000000001</v>
      </c>
      <c r="T446" s="178">
        <f>S446*H446</f>
        <v>2.988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79" t="s">
        <v>113</v>
      </c>
      <c r="AT446" s="179" t="s">
        <v>108</v>
      </c>
      <c r="AU446" s="179" t="s">
        <v>76</v>
      </c>
      <c r="AY446" s="17" t="s">
        <v>105</v>
      </c>
      <c r="BE446" s="180">
        <f>IF(N446="základní",J446,0)</f>
        <v>17892</v>
      </c>
      <c r="BF446" s="180">
        <f>IF(N446="snížená",J446,0)</f>
        <v>0</v>
      </c>
      <c r="BG446" s="180">
        <f>IF(N446="zákl. přenesená",J446,0)</f>
        <v>0</v>
      </c>
      <c r="BH446" s="180">
        <f>IF(N446="sníž. přenesená",J446,0)</f>
        <v>0</v>
      </c>
      <c r="BI446" s="180">
        <f>IF(N446="nulová",J446,0)</f>
        <v>0</v>
      </c>
      <c r="BJ446" s="17" t="s">
        <v>74</v>
      </c>
      <c r="BK446" s="180">
        <f>ROUND(I446*H446,2)</f>
        <v>17892</v>
      </c>
      <c r="BL446" s="17" t="s">
        <v>113</v>
      </c>
      <c r="BM446" s="179" t="s">
        <v>909</v>
      </c>
    </row>
    <row r="447" spans="1:65" s="2" customFormat="1" ht="11.25">
      <c r="A447" s="31"/>
      <c r="B447" s="32"/>
      <c r="C447" s="33"/>
      <c r="D447" s="181" t="s">
        <v>115</v>
      </c>
      <c r="E447" s="33"/>
      <c r="F447" s="182" t="s">
        <v>910</v>
      </c>
      <c r="G447" s="33"/>
      <c r="H447" s="33"/>
      <c r="I447" s="33"/>
      <c r="J447" s="33"/>
      <c r="K447" s="33"/>
      <c r="L447" s="36"/>
      <c r="M447" s="183"/>
      <c r="N447" s="184"/>
      <c r="O447" s="61"/>
      <c r="P447" s="61"/>
      <c r="Q447" s="61"/>
      <c r="R447" s="61"/>
      <c r="S447" s="61"/>
      <c r="T447" s="62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T447" s="17" t="s">
        <v>115</v>
      </c>
      <c r="AU447" s="17" t="s">
        <v>76</v>
      </c>
    </row>
    <row r="448" spans="1:65" s="2" customFormat="1" ht="11.25">
      <c r="A448" s="31"/>
      <c r="B448" s="32"/>
      <c r="C448" s="33"/>
      <c r="D448" s="207" t="s">
        <v>382</v>
      </c>
      <c r="E448" s="33"/>
      <c r="F448" s="208" t="s">
        <v>911</v>
      </c>
      <c r="G448" s="33"/>
      <c r="H448" s="33"/>
      <c r="I448" s="33"/>
      <c r="J448" s="33"/>
      <c r="K448" s="33"/>
      <c r="L448" s="36"/>
      <c r="M448" s="183"/>
      <c r="N448" s="184"/>
      <c r="O448" s="61"/>
      <c r="P448" s="61"/>
      <c r="Q448" s="61"/>
      <c r="R448" s="61"/>
      <c r="S448" s="61"/>
      <c r="T448" s="62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7" t="s">
        <v>382</v>
      </c>
      <c r="AU448" s="17" t="s">
        <v>76</v>
      </c>
    </row>
    <row r="449" spans="1:65" s="13" customFormat="1" ht="11.25">
      <c r="B449" s="185"/>
      <c r="C449" s="186"/>
      <c r="D449" s="181" t="s">
        <v>117</v>
      </c>
      <c r="E449" s="187" t="s">
        <v>17</v>
      </c>
      <c r="F449" s="188" t="s">
        <v>899</v>
      </c>
      <c r="G449" s="186"/>
      <c r="H449" s="189">
        <v>18</v>
      </c>
      <c r="I449" s="186"/>
      <c r="J449" s="186"/>
      <c r="K449" s="186"/>
      <c r="L449" s="190"/>
      <c r="M449" s="191"/>
      <c r="N449" s="192"/>
      <c r="O449" s="192"/>
      <c r="P449" s="192"/>
      <c r="Q449" s="192"/>
      <c r="R449" s="192"/>
      <c r="S449" s="192"/>
      <c r="T449" s="193"/>
      <c r="AT449" s="194" t="s">
        <v>117</v>
      </c>
      <c r="AU449" s="194" t="s">
        <v>76</v>
      </c>
      <c r="AV449" s="13" t="s">
        <v>76</v>
      </c>
      <c r="AW449" s="13" t="s">
        <v>28</v>
      </c>
      <c r="AX449" s="13" t="s">
        <v>74</v>
      </c>
      <c r="AY449" s="194" t="s">
        <v>105</v>
      </c>
    </row>
    <row r="450" spans="1:65" s="2" customFormat="1" ht="16.5" customHeight="1">
      <c r="A450" s="31"/>
      <c r="B450" s="32"/>
      <c r="C450" s="169" t="s">
        <v>912</v>
      </c>
      <c r="D450" s="169" t="s">
        <v>108</v>
      </c>
      <c r="E450" s="170" t="s">
        <v>913</v>
      </c>
      <c r="F450" s="171" t="s">
        <v>914</v>
      </c>
      <c r="G450" s="172" t="s">
        <v>263</v>
      </c>
      <c r="H450" s="173">
        <v>400</v>
      </c>
      <c r="I450" s="174">
        <v>274</v>
      </c>
      <c r="J450" s="174">
        <f>ROUND(I450*H450,2)</f>
        <v>109600</v>
      </c>
      <c r="K450" s="171" t="s">
        <v>379</v>
      </c>
      <c r="L450" s="36"/>
      <c r="M450" s="175" t="s">
        <v>17</v>
      </c>
      <c r="N450" s="176" t="s">
        <v>37</v>
      </c>
      <c r="O450" s="177">
        <v>0.58199999999999996</v>
      </c>
      <c r="P450" s="177">
        <f>O450*H450</f>
        <v>232.79999999999998</v>
      </c>
      <c r="Q450" s="177">
        <v>0</v>
      </c>
      <c r="R450" s="177">
        <f>Q450*H450</f>
        <v>0</v>
      </c>
      <c r="S450" s="177">
        <v>0</v>
      </c>
      <c r="T450" s="178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79" t="s">
        <v>113</v>
      </c>
      <c r="AT450" s="179" t="s">
        <v>108</v>
      </c>
      <c r="AU450" s="179" t="s">
        <v>76</v>
      </c>
      <c r="AY450" s="17" t="s">
        <v>105</v>
      </c>
      <c r="BE450" s="180">
        <f>IF(N450="základní",J450,0)</f>
        <v>109600</v>
      </c>
      <c r="BF450" s="180">
        <f>IF(N450="snížená",J450,0)</f>
        <v>0</v>
      </c>
      <c r="BG450" s="180">
        <f>IF(N450="zákl. přenesená",J450,0)</f>
        <v>0</v>
      </c>
      <c r="BH450" s="180">
        <f>IF(N450="sníž. přenesená",J450,0)</f>
        <v>0</v>
      </c>
      <c r="BI450" s="180">
        <f>IF(N450="nulová",J450,0)</f>
        <v>0</v>
      </c>
      <c r="BJ450" s="17" t="s">
        <v>74</v>
      </c>
      <c r="BK450" s="180">
        <f>ROUND(I450*H450,2)</f>
        <v>109600</v>
      </c>
      <c r="BL450" s="17" t="s">
        <v>113</v>
      </c>
      <c r="BM450" s="179" t="s">
        <v>915</v>
      </c>
    </row>
    <row r="451" spans="1:65" s="2" customFormat="1" ht="11.25">
      <c r="A451" s="31"/>
      <c r="B451" s="32"/>
      <c r="C451" s="33"/>
      <c r="D451" s="181" t="s">
        <v>115</v>
      </c>
      <c r="E451" s="33"/>
      <c r="F451" s="182" t="s">
        <v>914</v>
      </c>
      <c r="G451" s="33"/>
      <c r="H451" s="33"/>
      <c r="I451" s="33"/>
      <c r="J451" s="33"/>
      <c r="K451" s="33"/>
      <c r="L451" s="36"/>
      <c r="M451" s="183"/>
      <c r="N451" s="184"/>
      <c r="O451" s="61"/>
      <c r="P451" s="61"/>
      <c r="Q451" s="61"/>
      <c r="R451" s="61"/>
      <c r="S451" s="61"/>
      <c r="T451" s="62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7" t="s">
        <v>115</v>
      </c>
      <c r="AU451" s="17" t="s">
        <v>76</v>
      </c>
    </row>
    <row r="452" spans="1:65" s="2" customFormat="1" ht="11.25">
      <c r="A452" s="31"/>
      <c r="B452" s="32"/>
      <c r="C452" s="33"/>
      <c r="D452" s="207" t="s">
        <v>382</v>
      </c>
      <c r="E452" s="33"/>
      <c r="F452" s="208" t="s">
        <v>916</v>
      </c>
      <c r="G452" s="33"/>
      <c r="H452" s="33"/>
      <c r="I452" s="33"/>
      <c r="J452" s="33"/>
      <c r="K452" s="33"/>
      <c r="L452" s="36"/>
      <c r="M452" s="183"/>
      <c r="N452" s="184"/>
      <c r="O452" s="61"/>
      <c r="P452" s="61"/>
      <c r="Q452" s="61"/>
      <c r="R452" s="61"/>
      <c r="S452" s="61"/>
      <c r="T452" s="62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7" t="s">
        <v>382</v>
      </c>
      <c r="AU452" s="17" t="s">
        <v>76</v>
      </c>
    </row>
    <row r="453" spans="1:65" s="13" customFormat="1" ht="11.25">
      <c r="B453" s="185"/>
      <c r="C453" s="186"/>
      <c r="D453" s="181" t="s">
        <v>117</v>
      </c>
      <c r="E453" s="187" t="s">
        <v>17</v>
      </c>
      <c r="F453" s="188" t="s">
        <v>917</v>
      </c>
      <c r="G453" s="186"/>
      <c r="H453" s="189">
        <v>400</v>
      </c>
      <c r="I453" s="186"/>
      <c r="J453" s="186"/>
      <c r="K453" s="186"/>
      <c r="L453" s="190"/>
      <c r="M453" s="191"/>
      <c r="N453" s="192"/>
      <c r="O453" s="192"/>
      <c r="P453" s="192"/>
      <c r="Q453" s="192"/>
      <c r="R453" s="192"/>
      <c r="S453" s="192"/>
      <c r="T453" s="193"/>
      <c r="AT453" s="194" t="s">
        <v>117</v>
      </c>
      <c r="AU453" s="194" t="s">
        <v>76</v>
      </c>
      <c r="AV453" s="13" t="s">
        <v>76</v>
      </c>
      <c r="AW453" s="13" t="s">
        <v>28</v>
      </c>
      <c r="AX453" s="13" t="s">
        <v>74</v>
      </c>
      <c r="AY453" s="194" t="s">
        <v>105</v>
      </c>
    </row>
    <row r="454" spans="1:65" s="2" customFormat="1" ht="16.5" customHeight="1">
      <c r="A454" s="31"/>
      <c r="B454" s="32"/>
      <c r="C454" s="169" t="s">
        <v>918</v>
      </c>
      <c r="D454" s="169" t="s">
        <v>108</v>
      </c>
      <c r="E454" s="170" t="s">
        <v>919</v>
      </c>
      <c r="F454" s="171" t="s">
        <v>920</v>
      </c>
      <c r="G454" s="172" t="s">
        <v>263</v>
      </c>
      <c r="H454" s="173">
        <v>310</v>
      </c>
      <c r="I454" s="174">
        <v>404</v>
      </c>
      <c r="J454" s="174">
        <f>ROUND(I454*H454,2)</f>
        <v>125240</v>
      </c>
      <c r="K454" s="171" t="s">
        <v>379</v>
      </c>
      <c r="L454" s="36"/>
      <c r="M454" s="175" t="s">
        <v>17</v>
      </c>
      <c r="N454" s="176" t="s">
        <v>37</v>
      </c>
      <c r="O454" s="177">
        <v>5.5E-2</v>
      </c>
      <c r="P454" s="177">
        <f>O454*H454</f>
        <v>17.05</v>
      </c>
      <c r="Q454" s="177">
        <v>0</v>
      </c>
      <c r="R454" s="177">
        <f>Q454*H454</f>
        <v>0</v>
      </c>
      <c r="S454" s="177">
        <v>0.34805000000000003</v>
      </c>
      <c r="T454" s="178">
        <f>S454*H454</f>
        <v>107.89550000000001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79" t="s">
        <v>113</v>
      </c>
      <c r="AT454" s="179" t="s">
        <v>108</v>
      </c>
      <c r="AU454" s="179" t="s">
        <v>76</v>
      </c>
      <c r="AY454" s="17" t="s">
        <v>105</v>
      </c>
      <c r="BE454" s="180">
        <f>IF(N454="základní",J454,0)</f>
        <v>125240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17" t="s">
        <v>74</v>
      </c>
      <c r="BK454" s="180">
        <f>ROUND(I454*H454,2)</f>
        <v>125240</v>
      </c>
      <c r="BL454" s="17" t="s">
        <v>113</v>
      </c>
      <c r="BM454" s="179" t="s">
        <v>921</v>
      </c>
    </row>
    <row r="455" spans="1:65" s="2" customFormat="1" ht="11.25">
      <c r="A455" s="31"/>
      <c r="B455" s="32"/>
      <c r="C455" s="33"/>
      <c r="D455" s="181" t="s">
        <v>115</v>
      </c>
      <c r="E455" s="33"/>
      <c r="F455" s="182" t="s">
        <v>920</v>
      </c>
      <c r="G455" s="33"/>
      <c r="H455" s="33"/>
      <c r="I455" s="33"/>
      <c r="J455" s="33"/>
      <c r="K455" s="33"/>
      <c r="L455" s="36"/>
      <c r="M455" s="183"/>
      <c r="N455" s="184"/>
      <c r="O455" s="61"/>
      <c r="P455" s="61"/>
      <c r="Q455" s="61"/>
      <c r="R455" s="61"/>
      <c r="S455" s="61"/>
      <c r="T455" s="62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7" t="s">
        <v>115</v>
      </c>
      <c r="AU455" s="17" t="s">
        <v>76</v>
      </c>
    </row>
    <row r="456" spans="1:65" s="2" customFormat="1" ht="11.25">
      <c r="A456" s="31"/>
      <c r="B456" s="32"/>
      <c r="C456" s="33"/>
      <c r="D456" s="207" t="s">
        <v>382</v>
      </c>
      <c r="E456" s="33"/>
      <c r="F456" s="208" t="s">
        <v>922</v>
      </c>
      <c r="G456" s="33"/>
      <c r="H456" s="33"/>
      <c r="I456" s="33"/>
      <c r="J456" s="33"/>
      <c r="K456" s="33"/>
      <c r="L456" s="36"/>
      <c r="M456" s="183"/>
      <c r="N456" s="184"/>
      <c r="O456" s="61"/>
      <c r="P456" s="61"/>
      <c r="Q456" s="61"/>
      <c r="R456" s="61"/>
      <c r="S456" s="61"/>
      <c r="T456" s="62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7" t="s">
        <v>382</v>
      </c>
      <c r="AU456" s="17" t="s">
        <v>76</v>
      </c>
    </row>
    <row r="457" spans="1:65" s="13" customFormat="1" ht="11.25">
      <c r="B457" s="185"/>
      <c r="C457" s="186"/>
      <c r="D457" s="181" t="s">
        <v>117</v>
      </c>
      <c r="E457" s="187" t="s">
        <v>17</v>
      </c>
      <c r="F457" s="188" t="s">
        <v>923</v>
      </c>
      <c r="G457" s="186"/>
      <c r="H457" s="189">
        <v>310</v>
      </c>
      <c r="I457" s="186"/>
      <c r="J457" s="186"/>
      <c r="K457" s="186"/>
      <c r="L457" s="190"/>
      <c r="M457" s="191"/>
      <c r="N457" s="192"/>
      <c r="O457" s="192"/>
      <c r="P457" s="192"/>
      <c r="Q457" s="192"/>
      <c r="R457" s="192"/>
      <c r="S457" s="192"/>
      <c r="T457" s="193"/>
      <c r="AT457" s="194" t="s">
        <v>117</v>
      </c>
      <c r="AU457" s="194" t="s">
        <v>76</v>
      </c>
      <c r="AV457" s="13" t="s">
        <v>76</v>
      </c>
      <c r="AW457" s="13" t="s">
        <v>28</v>
      </c>
      <c r="AX457" s="13" t="s">
        <v>74</v>
      </c>
      <c r="AY457" s="194" t="s">
        <v>105</v>
      </c>
    </row>
    <row r="458" spans="1:65" s="12" customFormat="1" ht="22.9" customHeight="1">
      <c r="B458" s="154"/>
      <c r="C458" s="155"/>
      <c r="D458" s="156" t="s">
        <v>65</v>
      </c>
      <c r="E458" s="167" t="s">
        <v>141</v>
      </c>
      <c r="F458" s="167" t="s">
        <v>924</v>
      </c>
      <c r="G458" s="155"/>
      <c r="H458" s="155"/>
      <c r="I458" s="155"/>
      <c r="J458" s="168">
        <f>BK458</f>
        <v>684918.5</v>
      </c>
      <c r="K458" s="155"/>
      <c r="L458" s="159"/>
      <c r="M458" s="160"/>
      <c r="N458" s="161"/>
      <c r="O458" s="161"/>
      <c r="P458" s="162">
        <f>SUM(P459:P497)</f>
        <v>644.2135199999999</v>
      </c>
      <c r="Q458" s="161"/>
      <c r="R458" s="162">
        <f>SUM(R459:R497)</f>
        <v>18.399326399999993</v>
      </c>
      <c r="S458" s="161"/>
      <c r="T458" s="163">
        <f>SUM(T459:T497)</f>
        <v>18.66516</v>
      </c>
      <c r="AR458" s="164" t="s">
        <v>74</v>
      </c>
      <c r="AT458" s="165" t="s">
        <v>65</v>
      </c>
      <c r="AU458" s="165" t="s">
        <v>74</v>
      </c>
      <c r="AY458" s="164" t="s">
        <v>105</v>
      </c>
      <c r="BK458" s="166">
        <f>SUM(BK459:BK497)</f>
        <v>684918.5</v>
      </c>
    </row>
    <row r="459" spans="1:65" s="2" customFormat="1" ht="16.5" customHeight="1">
      <c r="A459" s="31"/>
      <c r="B459" s="32"/>
      <c r="C459" s="169" t="s">
        <v>925</v>
      </c>
      <c r="D459" s="169" t="s">
        <v>108</v>
      </c>
      <c r="E459" s="170" t="s">
        <v>926</v>
      </c>
      <c r="F459" s="171" t="s">
        <v>927</v>
      </c>
      <c r="G459" s="172" t="s">
        <v>378</v>
      </c>
      <c r="H459" s="173">
        <v>26.6</v>
      </c>
      <c r="I459" s="174">
        <v>241</v>
      </c>
      <c r="J459" s="174">
        <f>ROUND(I459*H459,2)</f>
        <v>6410.6</v>
      </c>
      <c r="K459" s="171" t="s">
        <v>379</v>
      </c>
      <c r="L459" s="36"/>
      <c r="M459" s="175" t="s">
        <v>17</v>
      </c>
      <c r="N459" s="176" t="s">
        <v>37</v>
      </c>
      <c r="O459" s="177">
        <v>0.41</v>
      </c>
      <c r="P459" s="177">
        <f>O459*H459</f>
        <v>10.906000000000001</v>
      </c>
      <c r="Q459" s="177">
        <v>6.5599999999999999E-3</v>
      </c>
      <c r="R459" s="177">
        <f>Q459*H459</f>
        <v>0.17449600000000001</v>
      </c>
      <c r="S459" s="177">
        <v>0</v>
      </c>
      <c r="T459" s="178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79" t="s">
        <v>113</v>
      </c>
      <c r="AT459" s="179" t="s">
        <v>108</v>
      </c>
      <c r="AU459" s="179" t="s">
        <v>76</v>
      </c>
      <c r="AY459" s="17" t="s">
        <v>105</v>
      </c>
      <c r="BE459" s="180">
        <f>IF(N459="základní",J459,0)</f>
        <v>6410.6</v>
      </c>
      <c r="BF459" s="180">
        <f>IF(N459="snížená",J459,0)</f>
        <v>0</v>
      </c>
      <c r="BG459" s="180">
        <f>IF(N459="zákl. přenesená",J459,0)</f>
        <v>0</v>
      </c>
      <c r="BH459" s="180">
        <f>IF(N459="sníž. přenesená",J459,0)</f>
        <v>0</v>
      </c>
      <c r="BI459" s="180">
        <f>IF(N459="nulová",J459,0)</f>
        <v>0</v>
      </c>
      <c r="BJ459" s="17" t="s">
        <v>74</v>
      </c>
      <c r="BK459" s="180">
        <f>ROUND(I459*H459,2)</f>
        <v>6410.6</v>
      </c>
      <c r="BL459" s="17" t="s">
        <v>113</v>
      </c>
      <c r="BM459" s="179" t="s">
        <v>928</v>
      </c>
    </row>
    <row r="460" spans="1:65" s="2" customFormat="1" ht="19.5">
      <c r="A460" s="31"/>
      <c r="B460" s="32"/>
      <c r="C460" s="33"/>
      <c r="D460" s="181" t="s">
        <v>115</v>
      </c>
      <c r="E460" s="33"/>
      <c r="F460" s="182" t="s">
        <v>929</v>
      </c>
      <c r="G460" s="33"/>
      <c r="H460" s="33"/>
      <c r="I460" s="33"/>
      <c r="J460" s="33"/>
      <c r="K460" s="33"/>
      <c r="L460" s="36"/>
      <c r="M460" s="183"/>
      <c r="N460" s="184"/>
      <c r="O460" s="61"/>
      <c r="P460" s="61"/>
      <c r="Q460" s="61"/>
      <c r="R460" s="61"/>
      <c r="S460" s="61"/>
      <c r="T460" s="62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7" t="s">
        <v>115</v>
      </c>
      <c r="AU460" s="17" t="s">
        <v>76</v>
      </c>
    </row>
    <row r="461" spans="1:65" s="2" customFormat="1" ht="11.25">
      <c r="A461" s="31"/>
      <c r="B461" s="32"/>
      <c r="C461" s="33"/>
      <c r="D461" s="207" t="s">
        <v>382</v>
      </c>
      <c r="E461" s="33"/>
      <c r="F461" s="208" t="s">
        <v>930</v>
      </c>
      <c r="G461" s="33"/>
      <c r="H461" s="33"/>
      <c r="I461" s="33"/>
      <c r="J461" s="33"/>
      <c r="K461" s="33"/>
      <c r="L461" s="36"/>
      <c r="M461" s="183"/>
      <c r="N461" s="184"/>
      <c r="O461" s="61"/>
      <c r="P461" s="61"/>
      <c r="Q461" s="61"/>
      <c r="R461" s="61"/>
      <c r="S461" s="61"/>
      <c r="T461" s="62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7" t="s">
        <v>382</v>
      </c>
      <c r="AU461" s="17" t="s">
        <v>76</v>
      </c>
    </row>
    <row r="462" spans="1:65" s="13" customFormat="1" ht="11.25">
      <c r="B462" s="185"/>
      <c r="C462" s="186"/>
      <c r="D462" s="181" t="s">
        <v>117</v>
      </c>
      <c r="E462" s="187" t="s">
        <v>17</v>
      </c>
      <c r="F462" s="188" t="s">
        <v>931</v>
      </c>
      <c r="G462" s="186"/>
      <c r="H462" s="189">
        <v>26.6</v>
      </c>
      <c r="I462" s="186"/>
      <c r="J462" s="186"/>
      <c r="K462" s="186"/>
      <c r="L462" s="190"/>
      <c r="M462" s="191"/>
      <c r="N462" s="192"/>
      <c r="O462" s="192"/>
      <c r="P462" s="192"/>
      <c r="Q462" s="192"/>
      <c r="R462" s="192"/>
      <c r="S462" s="192"/>
      <c r="T462" s="193"/>
      <c r="AT462" s="194" t="s">
        <v>117</v>
      </c>
      <c r="AU462" s="194" t="s">
        <v>76</v>
      </c>
      <c r="AV462" s="13" t="s">
        <v>76</v>
      </c>
      <c r="AW462" s="13" t="s">
        <v>28</v>
      </c>
      <c r="AX462" s="13" t="s">
        <v>74</v>
      </c>
      <c r="AY462" s="194" t="s">
        <v>105</v>
      </c>
    </row>
    <row r="463" spans="1:65" s="2" customFormat="1" ht="16.5" customHeight="1">
      <c r="A463" s="31"/>
      <c r="B463" s="32"/>
      <c r="C463" s="169" t="s">
        <v>932</v>
      </c>
      <c r="D463" s="169" t="s">
        <v>108</v>
      </c>
      <c r="E463" s="170" t="s">
        <v>933</v>
      </c>
      <c r="F463" s="171" t="s">
        <v>934</v>
      </c>
      <c r="G463" s="172" t="s">
        <v>378</v>
      </c>
      <c r="H463" s="173">
        <v>690</v>
      </c>
      <c r="I463" s="174">
        <v>306</v>
      </c>
      <c r="J463" s="174">
        <f>ROUND(I463*H463,2)</f>
        <v>211140</v>
      </c>
      <c r="K463" s="171" t="s">
        <v>379</v>
      </c>
      <c r="L463" s="36"/>
      <c r="M463" s="175" t="s">
        <v>17</v>
      </c>
      <c r="N463" s="176" t="s">
        <v>37</v>
      </c>
      <c r="O463" s="177">
        <v>0.25</v>
      </c>
      <c r="P463" s="177">
        <f>O463*H463</f>
        <v>172.5</v>
      </c>
      <c r="Q463" s="177">
        <v>8.4000000000000003E-4</v>
      </c>
      <c r="R463" s="177">
        <f>Q463*H463</f>
        <v>0.5796</v>
      </c>
      <c r="S463" s="177">
        <v>0</v>
      </c>
      <c r="T463" s="178">
        <f>S463*H463</f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79" t="s">
        <v>113</v>
      </c>
      <c r="AT463" s="179" t="s">
        <v>108</v>
      </c>
      <c r="AU463" s="179" t="s">
        <v>76</v>
      </c>
      <c r="AY463" s="17" t="s">
        <v>105</v>
      </c>
      <c r="BE463" s="180">
        <f>IF(N463="základní",J463,0)</f>
        <v>211140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17" t="s">
        <v>74</v>
      </c>
      <c r="BK463" s="180">
        <f>ROUND(I463*H463,2)</f>
        <v>211140</v>
      </c>
      <c r="BL463" s="17" t="s">
        <v>113</v>
      </c>
      <c r="BM463" s="179" t="s">
        <v>935</v>
      </c>
    </row>
    <row r="464" spans="1:65" s="2" customFormat="1" ht="19.5">
      <c r="A464" s="31"/>
      <c r="B464" s="32"/>
      <c r="C464" s="33"/>
      <c r="D464" s="181" t="s">
        <v>115</v>
      </c>
      <c r="E464" s="33"/>
      <c r="F464" s="182" t="s">
        <v>936</v>
      </c>
      <c r="G464" s="33"/>
      <c r="H464" s="33"/>
      <c r="I464" s="33"/>
      <c r="J464" s="33"/>
      <c r="K464" s="33"/>
      <c r="L464" s="36"/>
      <c r="M464" s="183"/>
      <c r="N464" s="184"/>
      <c r="O464" s="61"/>
      <c r="P464" s="61"/>
      <c r="Q464" s="61"/>
      <c r="R464" s="61"/>
      <c r="S464" s="61"/>
      <c r="T464" s="62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7" t="s">
        <v>115</v>
      </c>
      <c r="AU464" s="17" t="s">
        <v>76</v>
      </c>
    </row>
    <row r="465" spans="1:65" s="2" customFormat="1" ht="11.25">
      <c r="A465" s="31"/>
      <c r="B465" s="32"/>
      <c r="C465" s="33"/>
      <c r="D465" s="207" t="s">
        <v>382</v>
      </c>
      <c r="E465" s="33"/>
      <c r="F465" s="208" t="s">
        <v>937</v>
      </c>
      <c r="G465" s="33"/>
      <c r="H465" s="33"/>
      <c r="I465" s="33"/>
      <c r="J465" s="33"/>
      <c r="K465" s="33"/>
      <c r="L465" s="36"/>
      <c r="M465" s="183"/>
      <c r="N465" s="184"/>
      <c r="O465" s="61"/>
      <c r="P465" s="61"/>
      <c r="Q465" s="61"/>
      <c r="R465" s="61"/>
      <c r="S465" s="61"/>
      <c r="T465" s="62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T465" s="17" t="s">
        <v>382</v>
      </c>
      <c r="AU465" s="17" t="s">
        <v>76</v>
      </c>
    </row>
    <row r="466" spans="1:65" s="13" customFormat="1" ht="11.25">
      <c r="B466" s="185"/>
      <c r="C466" s="186"/>
      <c r="D466" s="181" t="s">
        <v>117</v>
      </c>
      <c r="E466" s="187" t="s">
        <v>17</v>
      </c>
      <c r="F466" s="188" t="s">
        <v>938</v>
      </c>
      <c r="G466" s="186"/>
      <c r="H466" s="189">
        <v>690</v>
      </c>
      <c r="I466" s="186"/>
      <c r="J466" s="186"/>
      <c r="K466" s="186"/>
      <c r="L466" s="190"/>
      <c r="M466" s="191"/>
      <c r="N466" s="192"/>
      <c r="O466" s="192"/>
      <c r="P466" s="192"/>
      <c r="Q466" s="192"/>
      <c r="R466" s="192"/>
      <c r="S466" s="192"/>
      <c r="T466" s="193"/>
      <c r="AT466" s="194" t="s">
        <v>117</v>
      </c>
      <c r="AU466" s="194" t="s">
        <v>76</v>
      </c>
      <c r="AV466" s="13" t="s">
        <v>76</v>
      </c>
      <c r="AW466" s="13" t="s">
        <v>28</v>
      </c>
      <c r="AX466" s="13" t="s">
        <v>74</v>
      </c>
      <c r="AY466" s="194" t="s">
        <v>105</v>
      </c>
    </row>
    <row r="467" spans="1:65" s="2" customFormat="1" ht="16.5" customHeight="1">
      <c r="A467" s="31"/>
      <c r="B467" s="32"/>
      <c r="C467" s="169" t="s">
        <v>939</v>
      </c>
      <c r="D467" s="169" t="s">
        <v>108</v>
      </c>
      <c r="E467" s="170" t="s">
        <v>940</v>
      </c>
      <c r="F467" s="171" t="s">
        <v>941</v>
      </c>
      <c r="G467" s="172" t="s">
        <v>378</v>
      </c>
      <c r="H467" s="173">
        <v>17</v>
      </c>
      <c r="I467" s="174">
        <v>1030</v>
      </c>
      <c r="J467" s="174">
        <f>ROUND(I467*H467,2)</f>
        <v>17510</v>
      </c>
      <c r="K467" s="171" t="s">
        <v>379</v>
      </c>
      <c r="L467" s="36"/>
      <c r="M467" s="175" t="s">
        <v>17</v>
      </c>
      <c r="N467" s="176" t="s">
        <v>37</v>
      </c>
      <c r="O467" s="177">
        <v>2.448</v>
      </c>
      <c r="P467" s="177">
        <f>O467*H467</f>
        <v>41.616</v>
      </c>
      <c r="Q467" s="177">
        <v>5.5999999999999995E-4</v>
      </c>
      <c r="R467" s="177">
        <f>Q467*H467</f>
        <v>9.5199999999999989E-3</v>
      </c>
      <c r="S467" s="177">
        <v>0</v>
      </c>
      <c r="T467" s="178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79" t="s">
        <v>113</v>
      </c>
      <c r="AT467" s="179" t="s">
        <v>108</v>
      </c>
      <c r="AU467" s="179" t="s">
        <v>76</v>
      </c>
      <c r="AY467" s="17" t="s">
        <v>105</v>
      </c>
      <c r="BE467" s="180">
        <f>IF(N467="základní",J467,0)</f>
        <v>17510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17" t="s">
        <v>74</v>
      </c>
      <c r="BK467" s="180">
        <f>ROUND(I467*H467,2)</f>
        <v>17510</v>
      </c>
      <c r="BL467" s="17" t="s">
        <v>113</v>
      </c>
      <c r="BM467" s="179" t="s">
        <v>942</v>
      </c>
    </row>
    <row r="468" spans="1:65" s="2" customFormat="1" ht="19.5">
      <c r="A468" s="31"/>
      <c r="B468" s="32"/>
      <c r="C468" s="33"/>
      <c r="D468" s="181" t="s">
        <v>115</v>
      </c>
      <c r="E468" s="33"/>
      <c r="F468" s="182" t="s">
        <v>943</v>
      </c>
      <c r="G468" s="33"/>
      <c r="H468" s="33"/>
      <c r="I468" s="33"/>
      <c r="J468" s="33"/>
      <c r="K468" s="33"/>
      <c r="L468" s="36"/>
      <c r="M468" s="183"/>
      <c r="N468" s="184"/>
      <c r="O468" s="61"/>
      <c r="P468" s="61"/>
      <c r="Q468" s="61"/>
      <c r="R468" s="61"/>
      <c r="S468" s="61"/>
      <c r="T468" s="62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7" t="s">
        <v>115</v>
      </c>
      <c r="AU468" s="17" t="s">
        <v>76</v>
      </c>
    </row>
    <row r="469" spans="1:65" s="2" customFormat="1" ht="11.25">
      <c r="A469" s="31"/>
      <c r="B469" s="32"/>
      <c r="C469" s="33"/>
      <c r="D469" s="207" t="s">
        <v>382</v>
      </c>
      <c r="E469" s="33"/>
      <c r="F469" s="208" t="s">
        <v>944</v>
      </c>
      <c r="G469" s="33"/>
      <c r="H469" s="33"/>
      <c r="I469" s="33"/>
      <c r="J469" s="33"/>
      <c r="K469" s="33"/>
      <c r="L469" s="36"/>
      <c r="M469" s="183"/>
      <c r="N469" s="184"/>
      <c r="O469" s="61"/>
      <c r="P469" s="61"/>
      <c r="Q469" s="61"/>
      <c r="R469" s="61"/>
      <c r="S469" s="61"/>
      <c r="T469" s="62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7" t="s">
        <v>382</v>
      </c>
      <c r="AU469" s="17" t="s">
        <v>76</v>
      </c>
    </row>
    <row r="470" spans="1:65" s="13" customFormat="1" ht="11.25">
      <c r="B470" s="185"/>
      <c r="C470" s="186"/>
      <c r="D470" s="181" t="s">
        <v>117</v>
      </c>
      <c r="E470" s="187" t="s">
        <v>17</v>
      </c>
      <c r="F470" s="188" t="s">
        <v>945</v>
      </c>
      <c r="G470" s="186"/>
      <c r="H470" s="189">
        <v>17</v>
      </c>
      <c r="I470" s="186"/>
      <c r="J470" s="186"/>
      <c r="K470" s="186"/>
      <c r="L470" s="190"/>
      <c r="M470" s="191"/>
      <c r="N470" s="192"/>
      <c r="O470" s="192"/>
      <c r="P470" s="192"/>
      <c r="Q470" s="192"/>
      <c r="R470" s="192"/>
      <c r="S470" s="192"/>
      <c r="T470" s="193"/>
      <c r="AT470" s="194" t="s">
        <v>117</v>
      </c>
      <c r="AU470" s="194" t="s">
        <v>76</v>
      </c>
      <c r="AV470" s="13" t="s">
        <v>76</v>
      </c>
      <c r="AW470" s="13" t="s">
        <v>28</v>
      </c>
      <c r="AX470" s="13" t="s">
        <v>74</v>
      </c>
      <c r="AY470" s="194" t="s">
        <v>105</v>
      </c>
    </row>
    <row r="471" spans="1:65" s="2" customFormat="1" ht="21.75" customHeight="1">
      <c r="A471" s="31"/>
      <c r="B471" s="32"/>
      <c r="C471" s="169" t="s">
        <v>946</v>
      </c>
      <c r="D471" s="169" t="s">
        <v>108</v>
      </c>
      <c r="E471" s="170" t="s">
        <v>947</v>
      </c>
      <c r="F471" s="171" t="s">
        <v>948</v>
      </c>
      <c r="G471" s="172" t="s">
        <v>378</v>
      </c>
      <c r="H471" s="173">
        <v>88.96</v>
      </c>
      <c r="I471" s="174">
        <v>1690</v>
      </c>
      <c r="J471" s="174">
        <f>ROUND(I471*H471,2)</f>
        <v>150342.39999999999</v>
      </c>
      <c r="K471" s="171" t="s">
        <v>379</v>
      </c>
      <c r="L471" s="36"/>
      <c r="M471" s="175" t="s">
        <v>17</v>
      </c>
      <c r="N471" s="176" t="s">
        <v>37</v>
      </c>
      <c r="O471" s="177">
        <v>1.5620000000000001</v>
      </c>
      <c r="P471" s="177">
        <f>O471*H471</f>
        <v>138.95552000000001</v>
      </c>
      <c r="Q471" s="177">
        <v>8.6739999999999998E-2</v>
      </c>
      <c r="R471" s="177">
        <f>Q471*H471</f>
        <v>7.716390399999999</v>
      </c>
      <c r="S471" s="177">
        <v>9.6000000000000002E-2</v>
      </c>
      <c r="T471" s="178">
        <f>S471*H471</f>
        <v>8.5401600000000002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79" t="s">
        <v>113</v>
      </c>
      <c r="AT471" s="179" t="s">
        <v>108</v>
      </c>
      <c r="AU471" s="179" t="s">
        <v>76</v>
      </c>
      <c r="AY471" s="17" t="s">
        <v>105</v>
      </c>
      <c r="BE471" s="180">
        <f>IF(N471="základní",J471,0)</f>
        <v>150342.39999999999</v>
      </c>
      <c r="BF471" s="180">
        <f>IF(N471="snížená",J471,0)</f>
        <v>0</v>
      </c>
      <c r="BG471" s="180">
        <f>IF(N471="zákl. přenesená",J471,0)</f>
        <v>0</v>
      </c>
      <c r="BH471" s="180">
        <f>IF(N471="sníž. přenesená",J471,0)</f>
        <v>0</v>
      </c>
      <c r="BI471" s="180">
        <f>IF(N471="nulová",J471,0)</f>
        <v>0</v>
      </c>
      <c r="BJ471" s="17" t="s">
        <v>74</v>
      </c>
      <c r="BK471" s="180">
        <f>ROUND(I471*H471,2)</f>
        <v>150342.39999999999</v>
      </c>
      <c r="BL471" s="17" t="s">
        <v>113</v>
      </c>
      <c r="BM471" s="179" t="s">
        <v>949</v>
      </c>
    </row>
    <row r="472" spans="1:65" s="2" customFormat="1" ht="19.5">
      <c r="A472" s="31"/>
      <c r="B472" s="32"/>
      <c r="C472" s="33"/>
      <c r="D472" s="181" t="s">
        <v>115</v>
      </c>
      <c r="E472" s="33"/>
      <c r="F472" s="182" t="s">
        <v>950</v>
      </c>
      <c r="G472" s="33"/>
      <c r="H472" s="33"/>
      <c r="I472" s="33"/>
      <c r="J472" s="33"/>
      <c r="K472" s="33"/>
      <c r="L472" s="36"/>
      <c r="M472" s="183"/>
      <c r="N472" s="184"/>
      <c r="O472" s="61"/>
      <c r="P472" s="61"/>
      <c r="Q472" s="61"/>
      <c r="R472" s="61"/>
      <c r="S472" s="61"/>
      <c r="T472" s="62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7" t="s">
        <v>115</v>
      </c>
      <c r="AU472" s="17" t="s">
        <v>76</v>
      </c>
    </row>
    <row r="473" spans="1:65" s="2" customFormat="1" ht="11.25">
      <c r="A473" s="31"/>
      <c r="B473" s="32"/>
      <c r="C473" s="33"/>
      <c r="D473" s="207" t="s">
        <v>382</v>
      </c>
      <c r="E473" s="33"/>
      <c r="F473" s="208" t="s">
        <v>951</v>
      </c>
      <c r="G473" s="33"/>
      <c r="H473" s="33"/>
      <c r="I473" s="33"/>
      <c r="J473" s="33"/>
      <c r="K473" s="33"/>
      <c r="L473" s="36"/>
      <c r="M473" s="183"/>
      <c r="N473" s="184"/>
      <c r="O473" s="61"/>
      <c r="P473" s="61"/>
      <c r="Q473" s="61"/>
      <c r="R473" s="61"/>
      <c r="S473" s="61"/>
      <c r="T473" s="62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7" t="s">
        <v>382</v>
      </c>
      <c r="AU473" s="17" t="s">
        <v>76</v>
      </c>
    </row>
    <row r="474" spans="1:65" s="13" customFormat="1" ht="11.25">
      <c r="B474" s="185"/>
      <c r="C474" s="186"/>
      <c r="D474" s="181" t="s">
        <v>117</v>
      </c>
      <c r="E474" s="187" t="s">
        <v>17</v>
      </c>
      <c r="F474" s="188" t="s">
        <v>952</v>
      </c>
      <c r="G474" s="186"/>
      <c r="H474" s="189">
        <v>88.96</v>
      </c>
      <c r="I474" s="186"/>
      <c r="J474" s="186"/>
      <c r="K474" s="186"/>
      <c r="L474" s="190"/>
      <c r="M474" s="191"/>
      <c r="N474" s="192"/>
      <c r="O474" s="192"/>
      <c r="P474" s="192"/>
      <c r="Q474" s="192"/>
      <c r="R474" s="192"/>
      <c r="S474" s="192"/>
      <c r="T474" s="193"/>
      <c r="AT474" s="194" t="s">
        <v>117</v>
      </c>
      <c r="AU474" s="194" t="s">
        <v>76</v>
      </c>
      <c r="AV474" s="13" t="s">
        <v>76</v>
      </c>
      <c r="AW474" s="13" t="s">
        <v>28</v>
      </c>
      <c r="AX474" s="13" t="s">
        <v>74</v>
      </c>
      <c r="AY474" s="194" t="s">
        <v>105</v>
      </c>
    </row>
    <row r="475" spans="1:65" s="2" customFormat="1" ht="21.75" customHeight="1">
      <c r="A475" s="31"/>
      <c r="B475" s="32"/>
      <c r="C475" s="169" t="s">
        <v>953</v>
      </c>
      <c r="D475" s="169" t="s">
        <v>108</v>
      </c>
      <c r="E475" s="170" t="s">
        <v>954</v>
      </c>
      <c r="F475" s="171" t="s">
        <v>955</v>
      </c>
      <c r="G475" s="172" t="s">
        <v>378</v>
      </c>
      <c r="H475" s="173">
        <v>135</v>
      </c>
      <c r="I475" s="174">
        <v>1410</v>
      </c>
      <c r="J475" s="174">
        <f>ROUND(I475*H475,2)</f>
        <v>190350</v>
      </c>
      <c r="K475" s="171" t="s">
        <v>379</v>
      </c>
      <c r="L475" s="36"/>
      <c r="M475" s="175" t="s">
        <v>17</v>
      </c>
      <c r="N475" s="176" t="s">
        <v>37</v>
      </c>
      <c r="O475" s="177">
        <v>1.3640000000000001</v>
      </c>
      <c r="P475" s="177">
        <f>O475*H475</f>
        <v>184.14000000000001</v>
      </c>
      <c r="Q475" s="177">
        <v>6.5699999999999995E-2</v>
      </c>
      <c r="R475" s="177">
        <f>Q475*H475</f>
        <v>8.8694999999999986</v>
      </c>
      <c r="S475" s="177">
        <v>7.4999999999999997E-2</v>
      </c>
      <c r="T475" s="178">
        <f>S475*H475</f>
        <v>10.125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79" t="s">
        <v>113</v>
      </c>
      <c r="AT475" s="179" t="s">
        <v>108</v>
      </c>
      <c r="AU475" s="179" t="s">
        <v>76</v>
      </c>
      <c r="AY475" s="17" t="s">
        <v>105</v>
      </c>
      <c r="BE475" s="180">
        <f>IF(N475="základní",J475,0)</f>
        <v>190350</v>
      </c>
      <c r="BF475" s="180">
        <f>IF(N475="snížená",J475,0)</f>
        <v>0</v>
      </c>
      <c r="BG475" s="180">
        <f>IF(N475="zákl. přenesená",J475,0)</f>
        <v>0</v>
      </c>
      <c r="BH475" s="180">
        <f>IF(N475="sníž. přenesená",J475,0)</f>
        <v>0</v>
      </c>
      <c r="BI475" s="180">
        <f>IF(N475="nulová",J475,0)</f>
        <v>0</v>
      </c>
      <c r="BJ475" s="17" t="s">
        <v>74</v>
      </c>
      <c r="BK475" s="180">
        <f>ROUND(I475*H475,2)</f>
        <v>190350</v>
      </c>
      <c r="BL475" s="17" t="s">
        <v>113</v>
      </c>
      <c r="BM475" s="179" t="s">
        <v>956</v>
      </c>
    </row>
    <row r="476" spans="1:65" s="2" customFormat="1" ht="19.5">
      <c r="A476" s="31"/>
      <c r="B476" s="32"/>
      <c r="C476" s="33"/>
      <c r="D476" s="181" t="s">
        <v>115</v>
      </c>
      <c r="E476" s="33"/>
      <c r="F476" s="182" t="s">
        <v>957</v>
      </c>
      <c r="G476" s="33"/>
      <c r="H476" s="33"/>
      <c r="I476" s="33"/>
      <c r="J476" s="33"/>
      <c r="K476" s="33"/>
      <c r="L476" s="36"/>
      <c r="M476" s="183"/>
      <c r="N476" s="184"/>
      <c r="O476" s="61"/>
      <c r="P476" s="61"/>
      <c r="Q476" s="61"/>
      <c r="R476" s="61"/>
      <c r="S476" s="61"/>
      <c r="T476" s="62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7" t="s">
        <v>115</v>
      </c>
      <c r="AU476" s="17" t="s">
        <v>76</v>
      </c>
    </row>
    <row r="477" spans="1:65" s="2" customFormat="1" ht="11.25">
      <c r="A477" s="31"/>
      <c r="B477" s="32"/>
      <c r="C477" s="33"/>
      <c r="D477" s="207" t="s">
        <v>382</v>
      </c>
      <c r="E477" s="33"/>
      <c r="F477" s="208" t="s">
        <v>958</v>
      </c>
      <c r="G477" s="33"/>
      <c r="H477" s="33"/>
      <c r="I477" s="33"/>
      <c r="J477" s="33"/>
      <c r="K477" s="33"/>
      <c r="L477" s="36"/>
      <c r="M477" s="183"/>
      <c r="N477" s="184"/>
      <c r="O477" s="61"/>
      <c r="P477" s="61"/>
      <c r="Q477" s="61"/>
      <c r="R477" s="61"/>
      <c r="S477" s="61"/>
      <c r="T477" s="62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T477" s="17" t="s">
        <v>382</v>
      </c>
      <c r="AU477" s="17" t="s">
        <v>76</v>
      </c>
    </row>
    <row r="478" spans="1:65" s="13" customFormat="1" ht="11.25">
      <c r="B478" s="185"/>
      <c r="C478" s="186"/>
      <c r="D478" s="181" t="s">
        <v>117</v>
      </c>
      <c r="E478" s="187" t="s">
        <v>17</v>
      </c>
      <c r="F478" s="188" t="s">
        <v>959</v>
      </c>
      <c r="G478" s="186"/>
      <c r="H478" s="189">
        <v>135</v>
      </c>
      <c r="I478" s="186"/>
      <c r="J478" s="186"/>
      <c r="K478" s="186"/>
      <c r="L478" s="190"/>
      <c r="M478" s="191"/>
      <c r="N478" s="192"/>
      <c r="O478" s="192"/>
      <c r="P478" s="192"/>
      <c r="Q478" s="192"/>
      <c r="R478" s="192"/>
      <c r="S478" s="192"/>
      <c r="T478" s="193"/>
      <c r="AT478" s="194" t="s">
        <v>117</v>
      </c>
      <c r="AU478" s="194" t="s">
        <v>76</v>
      </c>
      <c r="AV478" s="13" t="s">
        <v>76</v>
      </c>
      <c r="AW478" s="13" t="s">
        <v>28</v>
      </c>
      <c r="AX478" s="13" t="s">
        <v>74</v>
      </c>
      <c r="AY478" s="194" t="s">
        <v>105</v>
      </c>
    </row>
    <row r="479" spans="1:65" s="2" customFormat="1" ht="16.5" customHeight="1">
      <c r="A479" s="31"/>
      <c r="B479" s="32"/>
      <c r="C479" s="169" t="s">
        <v>960</v>
      </c>
      <c r="D479" s="169" t="s">
        <v>108</v>
      </c>
      <c r="E479" s="170" t="s">
        <v>961</v>
      </c>
      <c r="F479" s="171" t="s">
        <v>962</v>
      </c>
      <c r="G479" s="172" t="s">
        <v>378</v>
      </c>
      <c r="H479" s="173">
        <v>12</v>
      </c>
      <c r="I479" s="174">
        <v>953</v>
      </c>
      <c r="J479" s="174">
        <f>ROUND(I479*H479,2)</f>
        <v>11436</v>
      </c>
      <c r="K479" s="171" t="s">
        <v>379</v>
      </c>
      <c r="L479" s="36"/>
      <c r="M479" s="175" t="s">
        <v>17</v>
      </c>
      <c r="N479" s="176" t="s">
        <v>37</v>
      </c>
      <c r="O479" s="177">
        <v>1.25</v>
      </c>
      <c r="P479" s="177">
        <f>O479*H479</f>
        <v>15</v>
      </c>
      <c r="Q479" s="177">
        <v>1.1100000000000001E-3</v>
      </c>
      <c r="R479" s="177">
        <f>Q479*H479</f>
        <v>1.3320000000000002E-2</v>
      </c>
      <c r="S479" s="177">
        <v>0</v>
      </c>
      <c r="T479" s="178">
        <f>S479*H479</f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79" t="s">
        <v>113</v>
      </c>
      <c r="AT479" s="179" t="s">
        <v>108</v>
      </c>
      <c r="AU479" s="179" t="s">
        <v>76</v>
      </c>
      <c r="AY479" s="17" t="s">
        <v>105</v>
      </c>
      <c r="BE479" s="180">
        <f>IF(N479="základní",J479,0)</f>
        <v>11436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17" t="s">
        <v>74</v>
      </c>
      <c r="BK479" s="180">
        <f>ROUND(I479*H479,2)</f>
        <v>11436</v>
      </c>
      <c r="BL479" s="17" t="s">
        <v>113</v>
      </c>
      <c r="BM479" s="179" t="s">
        <v>963</v>
      </c>
    </row>
    <row r="480" spans="1:65" s="2" customFormat="1" ht="11.25">
      <c r="A480" s="31"/>
      <c r="B480" s="32"/>
      <c r="C480" s="33"/>
      <c r="D480" s="181" t="s">
        <v>115</v>
      </c>
      <c r="E480" s="33"/>
      <c r="F480" s="182" t="s">
        <v>964</v>
      </c>
      <c r="G480" s="33"/>
      <c r="H480" s="33"/>
      <c r="I480" s="33"/>
      <c r="J480" s="33"/>
      <c r="K480" s="33"/>
      <c r="L480" s="36"/>
      <c r="M480" s="183"/>
      <c r="N480" s="184"/>
      <c r="O480" s="61"/>
      <c r="P480" s="61"/>
      <c r="Q480" s="61"/>
      <c r="R480" s="61"/>
      <c r="S480" s="61"/>
      <c r="T480" s="62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T480" s="17" t="s">
        <v>115</v>
      </c>
      <c r="AU480" s="17" t="s">
        <v>76</v>
      </c>
    </row>
    <row r="481" spans="1:65" s="2" customFormat="1" ht="11.25">
      <c r="A481" s="31"/>
      <c r="B481" s="32"/>
      <c r="C481" s="33"/>
      <c r="D481" s="207" t="s">
        <v>382</v>
      </c>
      <c r="E481" s="33"/>
      <c r="F481" s="208" t="s">
        <v>965</v>
      </c>
      <c r="G481" s="33"/>
      <c r="H481" s="33"/>
      <c r="I481" s="33"/>
      <c r="J481" s="33"/>
      <c r="K481" s="33"/>
      <c r="L481" s="36"/>
      <c r="M481" s="183"/>
      <c r="N481" s="184"/>
      <c r="O481" s="61"/>
      <c r="P481" s="61"/>
      <c r="Q481" s="61"/>
      <c r="R481" s="61"/>
      <c r="S481" s="61"/>
      <c r="T481" s="62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7" t="s">
        <v>382</v>
      </c>
      <c r="AU481" s="17" t="s">
        <v>76</v>
      </c>
    </row>
    <row r="482" spans="1:65" s="13" customFormat="1" ht="11.25">
      <c r="B482" s="185"/>
      <c r="C482" s="186"/>
      <c r="D482" s="181" t="s">
        <v>117</v>
      </c>
      <c r="E482" s="187" t="s">
        <v>17</v>
      </c>
      <c r="F482" s="188" t="s">
        <v>966</v>
      </c>
      <c r="G482" s="186"/>
      <c r="H482" s="189">
        <v>12</v>
      </c>
      <c r="I482" s="186"/>
      <c r="J482" s="186"/>
      <c r="K482" s="186"/>
      <c r="L482" s="190"/>
      <c r="M482" s="191"/>
      <c r="N482" s="192"/>
      <c r="O482" s="192"/>
      <c r="P482" s="192"/>
      <c r="Q482" s="192"/>
      <c r="R482" s="192"/>
      <c r="S482" s="192"/>
      <c r="T482" s="193"/>
      <c r="AT482" s="194" t="s">
        <v>117</v>
      </c>
      <c r="AU482" s="194" t="s">
        <v>76</v>
      </c>
      <c r="AV482" s="13" t="s">
        <v>76</v>
      </c>
      <c r="AW482" s="13" t="s">
        <v>28</v>
      </c>
      <c r="AX482" s="13" t="s">
        <v>74</v>
      </c>
      <c r="AY482" s="194" t="s">
        <v>105</v>
      </c>
    </row>
    <row r="483" spans="1:65" s="2" customFormat="1" ht="16.5" customHeight="1">
      <c r="A483" s="31"/>
      <c r="B483" s="32"/>
      <c r="C483" s="169" t="s">
        <v>967</v>
      </c>
      <c r="D483" s="169" t="s">
        <v>108</v>
      </c>
      <c r="E483" s="170" t="s">
        <v>968</v>
      </c>
      <c r="F483" s="171" t="s">
        <v>969</v>
      </c>
      <c r="G483" s="172" t="s">
        <v>537</v>
      </c>
      <c r="H483" s="173">
        <v>1491</v>
      </c>
      <c r="I483" s="174">
        <v>41.5</v>
      </c>
      <c r="J483" s="174">
        <f>ROUND(I483*H483,2)</f>
        <v>61876.5</v>
      </c>
      <c r="K483" s="171" t="s">
        <v>379</v>
      </c>
      <c r="L483" s="36"/>
      <c r="M483" s="175" t="s">
        <v>17</v>
      </c>
      <c r="N483" s="176" t="s">
        <v>37</v>
      </c>
      <c r="O483" s="177">
        <v>0.05</v>
      </c>
      <c r="P483" s="177">
        <f>O483*H483</f>
        <v>74.55</v>
      </c>
      <c r="Q483" s="177">
        <v>1.3999999999999999E-4</v>
      </c>
      <c r="R483" s="177">
        <f>Q483*H483</f>
        <v>0.20873999999999998</v>
      </c>
      <c r="S483" s="177">
        <v>0</v>
      </c>
      <c r="T483" s="178">
        <f>S483*H483</f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79" t="s">
        <v>113</v>
      </c>
      <c r="AT483" s="179" t="s">
        <v>108</v>
      </c>
      <c r="AU483" s="179" t="s">
        <v>76</v>
      </c>
      <c r="AY483" s="17" t="s">
        <v>105</v>
      </c>
      <c r="BE483" s="180">
        <f>IF(N483="základní",J483,0)</f>
        <v>61876.5</v>
      </c>
      <c r="BF483" s="180">
        <f>IF(N483="snížená",J483,0)</f>
        <v>0</v>
      </c>
      <c r="BG483" s="180">
        <f>IF(N483="zákl. přenesená",J483,0)</f>
        <v>0</v>
      </c>
      <c r="BH483" s="180">
        <f>IF(N483="sníž. přenesená",J483,0)</f>
        <v>0</v>
      </c>
      <c r="BI483" s="180">
        <f>IF(N483="nulová",J483,0)</f>
        <v>0</v>
      </c>
      <c r="BJ483" s="17" t="s">
        <v>74</v>
      </c>
      <c r="BK483" s="180">
        <f>ROUND(I483*H483,2)</f>
        <v>61876.5</v>
      </c>
      <c r="BL483" s="17" t="s">
        <v>113</v>
      </c>
      <c r="BM483" s="179" t="s">
        <v>970</v>
      </c>
    </row>
    <row r="484" spans="1:65" s="2" customFormat="1" ht="11.25">
      <c r="A484" s="31"/>
      <c r="B484" s="32"/>
      <c r="C484" s="33"/>
      <c r="D484" s="181" t="s">
        <v>115</v>
      </c>
      <c r="E484" s="33"/>
      <c r="F484" s="182" t="s">
        <v>971</v>
      </c>
      <c r="G484" s="33"/>
      <c r="H484" s="33"/>
      <c r="I484" s="33"/>
      <c r="J484" s="33"/>
      <c r="K484" s="33"/>
      <c r="L484" s="36"/>
      <c r="M484" s="183"/>
      <c r="N484" s="184"/>
      <c r="O484" s="61"/>
      <c r="P484" s="61"/>
      <c r="Q484" s="61"/>
      <c r="R484" s="61"/>
      <c r="S484" s="61"/>
      <c r="T484" s="62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T484" s="17" t="s">
        <v>115</v>
      </c>
      <c r="AU484" s="17" t="s">
        <v>76</v>
      </c>
    </row>
    <row r="485" spans="1:65" s="2" customFormat="1" ht="11.25">
      <c r="A485" s="31"/>
      <c r="B485" s="32"/>
      <c r="C485" s="33"/>
      <c r="D485" s="207" t="s">
        <v>382</v>
      </c>
      <c r="E485" s="33"/>
      <c r="F485" s="208" t="s">
        <v>972</v>
      </c>
      <c r="G485" s="33"/>
      <c r="H485" s="33"/>
      <c r="I485" s="33"/>
      <c r="J485" s="33"/>
      <c r="K485" s="33"/>
      <c r="L485" s="36"/>
      <c r="M485" s="183"/>
      <c r="N485" s="184"/>
      <c r="O485" s="61"/>
      <c r="P485" s="61"/>
      <c r="Q485" s="61"/>
      <c r="R485" s="61"/>
      <c r="S485" s="61"/>
      <c r="T485" s="62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7" t="s">
        <v>382</v>
      </c>
      <c r="AU485" s="17" t="s">
        <v>76</v>
      </c>
    </row>
    <row r="486" spans="1:65" s="13" customFormat="1" ht="11.25">
      <c r="B486" s="185"/>
      <c r="C486" s="186"/>
      <c r="D486" s="181" t="s">
        <v>117</v>
      </c>
      <c r="E486" s="187" t="s">
        <v>17</v>
      </c>
      <c r="F486" s="188" t="s">
        <v>973</v>
      </c>
      <c r="G486" s="186"/>
      <c r="H486" s="189">
        <v>1491</v>
      </c>
      <c r="I486" s="186"/>
      <c r="J486" s="186"/>
      <c r="K486" s="186"/>
      <c r="L486" s="190"/>
      <c r="M486" s="191"/>
      <c r="N486" s="192"/>
      <c r="O486" s="192"/>
      <c r="P486" s="192"/>
      <c r="Q486" s="192"/>
      <c r="R486" s="192"/>
      <c r="S486" s="192"/>
      <c r="T486" s="193"/>
      <c r="AT486" s="194" t="s">
        <v>117</v>
      </c>
      <c r="AU486" s="194" t="s">
        <v>76</v>
      </c>
      <c r="AV486" s="13" t="s">
        <v>76</v>
      </c>
      <c r="AW486" s="13" t="s">
        <v>28</v>
      </c>
      <c r="AX486" s="13" t="s">
        <v>74</v>
      </c>
      <c r="AY486" s="194" t="s">
        <v>105</v>
      </c>
    </row>
    <row r="487" spans="1:65" s="2" customFormat="1" ht="16.5" customHeight="1">
      <c r="A487" s="31"/>
      <c r="B487" s="32"/>
      <c r="C487" s="169" t="s">
        <v>974</v>
      </c>
      <c r="D487" s="169" t="s">
        <v>108</v>
      </c>
      <c r="E487" s="170" t="s">
        <v>975</v>
      </c>
      <c r="F487" s="171" t="s">
        <v>976</v>
      </c>
      <c r="G487" s="172" t="s">
        <v>263</v>
      </c>
      <c r="H487" s="173">
        <v>51</v>
      </c>
      <c r="I487" s="174">
        <v>138</v>
      </c>
      <c r="J487" s="174">
        <f>ROUND(I487*H487,2)</f>
        <v>7038</v>
      </c>
      <c r="K487" s="171" t="s">
        <v>379</v>
      </c>
      <c r="L487" s="36"/>
      <c r="M487" s="175" t="s">
        <v>17</v>
      </c>
      <c r="N487" s="176" t="s">
        <v>37</v>
      </c>
      <c r="O487" s="177">
        <v>9.6000000000000002E-2</v>
      </c>
      <c r="P487" s="177">
        <f>O487*H487</f>
        <v>4.8959999999999999</v>
      </c>
      <c r="Q487" s="177">
        <v>2.1000000000000001E-4</v>
      </c>
      <c r="R487" s="177">
        <f>Q487*H487</f>
        <v>1.0710000000000001E-2</v>
      </c>
      <c r="S487" s="177">
        <v>0</v>
      </c>
      <c r="T487" s="178">
        <f>S487*H487</f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179" t="s">
        <v>113</v>
      </c>
      <c r="AT487" s="179" t="s">
        <v>108</v>
      </c>
      <c r="AU487" s="179" t="s">
        <v>76</v>
      </c>
      <c r="AY487" s="17" t="s">
        <v>105</v>
      </c>
      <c r="BE487" s="180">
        <f>IF(N487="základní",J487,0)</f>
        <v>7038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17" t="s">
        <v>74</v>
      </c>
      <c r="BK487" s="180">
        <f>ROUND(I487*H487,2)</f>
        <v>7038</v>
      </c>
      <c r="BL487" s="17" t="s">
        <v>113</v>
      </c>
      <c r="BM487" s="179" t="s">
        <v>977</v>
      </c>
    </row>
    <row r="488" spans="1:65" s="2" customFormat="1" ht="19.5">
      <c r="A488" s="31"/>
      <c r="B488" s="32"/>
      <c r="C488" s="33"/>
      <c r="D488" s="181" t="s">
        <v>115</v>
      </c>
      <c r="E488" s="33"/>
      <c r="F488" s="182" t="s">
        <v>978</v>
      </c>
      <c r="G488" s="33"/>
      <c r="H488" s="33"/>
      <c r="I488" s="33"/>
      <c r="J488" s="33"/>
      <c r="K488" s="33"/>
      <c r="L488" s="36"/>
      <c r="M488" s="183"/>
      <c r="N488" s="184"/>
      <c r="O488" s="61"/>
      <c r="P488" s="61"/>
      <c r="Q488" s="61"/>
      <c r="R488" s="61"/>
      <c r="S488" s="61"/>
      <c r="T488" s="62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T488" s="17" t="s">
        <v>115</v>
      </c>
      <c r="AU488" s="17" t="s">
        <v>76</v>
      </c>
    </row>
    <row r="489" spans="1:65" s="2" customFormat="1" ht="11.25">
      <c r="A489" s="31"/>
      <c r="B489" s="32"/>
      <c r="C489" s="33"/>
      <c r="D489" s="207" t="s">
        <v>382</v>
      </c>
      <c r="E489" s="33"/>
      <c r="F489" s="208" t="s">
        <v>979</v>
      </c>
      <c r="G489" s="33"/>
      <c r="H489" s="33"/>
      <c r="I489" s="33"/>
      <c r="J489" s="33"/>
      <c r="K489" s="33"/>
      <c r="L489" s="36"/>
      <c r="M489" s="183"/>
      <c r="N489" s="184"/>
      <c r="O489" s="61"/>
      <c r="P489" s="61"/>
      <c r="Q489" s="61"/>
      <c r="R489" s="61"/>
      <c r="S489" s="61"/>
      <c r="T489" s="62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7" t="s">
        <v>382</v>
      </c>
      <c r="AU489" s="17" t="s">
        <v>76</v>
      </c>
    </row>
    <row r="490" spans="1:65" s="13" customFormat="1" ht="11.25">
      <c r="B490" s="185"/>
      <c r="C490" s="186"/>
      <c r="D490" s="181" t="s">
        <v>117</v>
      </c>
      <c r="E490" s="187" t="s">
        <v>17</v>
      </c>
      <c r="F490" s="188" t="s">
        <v>980</v>
      </c>
      <c r="G490" s="186"/>
      <c r="H490" s="189">
        <v>51</v>
      </c>
      <c r="I490" s="186"/>
      <c r="J490" s="186"/>
      <c r="K490" s="186"/>
      <c r="L490" s="190"/>
      <c r="M490" s="191"/>
      <c r="N490" s="192"/>
      <c r="O490" s="192"/>
      <c r="P490" s="192"/>
      <c r="Q490" s="192"/>
      <c r="R490" s="192"/>
      <c r="S490" s="192"/>
      <c r="T490" s="193"/>
      <c r="AT490" s="194" t="s">
        <v>117</v>
      </c>
      <c r="AU490" s="194" t="s">
        <v>76</v>
      </c>
      <c r="AV490" s="13" t="s">
        <v>76</v>
      </c>
      <c r="AW490" s="13" t="s">
        <v>28</v>
      </c>
      <c r="AX490" s="13" t="s">
        <v>74</v>
      </c>
      <c r="AY490" s="194" t="s">
        <v>105</v>
      </c>
    </row>
    <row r="491" spans="1:65" s="2" customFormat="1" ht="16.5" customHeight="1">
      <c r="A491" s="31"/>
      <c r="B491" s="32"/>
      <c r="C491" s="195" t="s">
        <v>981</v>
      </c>
      <c r="D491" s="195" t="s">
        <v>134</v>
      </c>
      <c r="E491" s="196" t="s">
        <v>982</v>
      </c>
      <c r="F491" s="197" t="s">
        <v>983</v>
      </c>
      <c r="G491" s="198" t="s">
        <v>378</v>
      </c>
      <c r="H491" s="199">
        <v>15</v>
      </c>
      <c r="I491" s="200">
        <v>1650</v>
      </c>
      <c r="J491" s="200">
        <f>ROUND(I491*H491,2)</f>
        <v>24750</v>
      </c>
      <c r="K491" s="197" t="s">
        <v>379</v>
      </c>
      <c r="L491" s="201"/>
      <c r="M491" s="202" t="s">
        <v>17</v>
      </c>
      <c r="N491" s="203" t="s">
        <v>37</v>
      </c>
      <c r="O491" s="177">
        <v>0</v>
      </c>
      <c r="P491" s="177">
        <f>O491*H491</f>
        <v>0</v>
      </c>
      <c r="Q491" s="177">
        <v>5.3999999999999999E-2</v>
      </c>
      <c r="R491" s="177">
        <f>Q491*H491</f>
        <v>0.80999999999999994</v>
      </c>
      <c r="S491" s="177">
        <v>0</v>
      </c>
      <c r="T491" s="178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79" t="s">
        <v>138</v>
      </c>
      <c r="AT491" s="179" t="s">
        <v>134</v>
      </c>
      <c r="AU491" s="179" t="s">
        <v>76</v>
      </c>
      <c r="AY491" s="17" t="s">
        <v>105</v>
      </c>
      <c r="BE491" s="180">
        <f>IF(N491="základní",J491,0)</f>
        <v>24750</v>
      </c>
      <c r="BF491" s="180">
        <f>IF(N491="snížená",J491,0)</f>
        <v>0</v>
      </c>
      <c r="BG491" s="180">
        <f>IF(N491="zákl. přenesená",J491,0)</f>
        <v>0</v>
      </c>
      <c r="BH491" s="180">
        <f>IF(N491="sníž. přenesená",J491,0)</f>
        <v>0</v>
      </c>
      <c r="BI491" s="180">
        <f>IF(N491="nulová",J491,0)</f>
        <v>0</v>
      </c>
      <c r="BJ491" s="17" t="s">
        <v>74</v>
      </c>
      <c r="BK491" s="180">
        <f>ROUND(I491*H491,2)</f>
        <v>24750</v>
      </c>
      <c r="BL491" s="17" t="s">
        <v>113</v>
      </c>
      <c r="BM491" s="179" t="s">
        <v>984</v>
      </c>
    </row>
    <row r="492" spans="1:65" s="2" customFormat="1" ht="11.25">
      <c r="A492" s="31"/>
      <c r="B492" s="32"/>
      <c r="C492" s="33"/>
      <c r="D492" s="181" t="s">
        <v>115</v>
      </c>
      <c r="E492" s="33"/>
      <c r="F492" s="182" t="s">
        <v>983</v>
      </c>
      <c r="G492" s="33"/>
      <c r="H492" s="33"/>
      <c r="I492" s="33"/>
      <c r="J492" s="33"/>
      <c r="K492" s="33"/>
      <c r="L492" s="36"/>
      <c r="M492" s="183"/>
      <c r="N492" s="184"/>
      <c r="O492" s="61"/>
      <c r="P492" s="61"/>
      <c r="Q492" s="61"/>
      <c r="R492" s="61"/>
      <c r="S492" s="61"/>
      <c r="T492" s="62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7" t="s">
        <v>115</v>
      </c>
      <c r="AU492" s="17" t="s">
        <v>76</v>
      </c>
    </row>
    <row r="493" spans="1:65" s="13" customFormat="1" ht="11.25">
      <c r="B493" s="185"/>
      <c r="C493" s="186"/>
      <c r="D493" s="181" t="s">
        <v>117</v>
      </c>
      <c r="E493" s="187" t="s">
        <v>17</v>
      </c>
      <c r="F493" s="188" t="s">
        <v>8</v>
      </c>
      <c r="G493" s="186"/>
      <c r="H493" s="189">
        <v>15</v>
      </c>
      <c r="I493" s="186"/>
      <c r="J493" s="186"/>
      <c r="K493" s="186"/>
      <c r="L493" s="190"/>
      <c r="M493" s="191"/>
      <c r="N493" s="192"/>
      <c r="O493" s="192"/>
      <c r="P493" s="192"/>
      <c r="Q493" s="192"/>
      <c r="R493" s="192"/>
      <c r="S493" s="192"/>
      <c r="T493" s="193"/>
      <c r="AT493" s="194" t="s">
        <v>117</v>
      </c>
      <c r="AU493" s="194" t="s">
        <v>76</v>
      </c>
      <c r="AV493" s="13" t="s">
        <v>76</v>
      </c>
      <c r="AW493" s="13" t="s">
        <v>28</v>
      </c>
      <c r="AX493" s="13" t="s">
        <v>74</v>
      </c>
      <c r="AY493" s="194" t="s">
        <v>105</v>
      </c>
    </row>
    <row r="494" spans="1:65" s="2" customFormat="1" ht="16.5" customHeight="1">
      <c r="A494" s="31"/>
      <c r="B494" s="32"/>
      <c r="C494" s="169" t="s">
        <v>123</v>
      </c>
      <c r="D494" s="169" t="s">
        <v>108</v>
      </c>
      <c r="E494" s="170" t="s">
        <v>985</v>
      </c>
      <c r="F494" s="171" t="s">
        <v>986</v>
      </c>
      <c r="G494" s="172" t="s">
        <v>263</v>
      </c>
      <c r="H494" s="173">
        <v>15</v>
      </c>
      <c r="I494" s="174">
        <v>271</v>
      </c>
      <c r="J494" s="174">
        <f>ROUND(I494*H494,2)</f>
        <v>4065</v>
      </c>
      <c r="K494" s="171" t="s">
        <v>379</v>
      </c>
      <c r="L494" s="36"/>
      <c r="M494" s="175" t="s">
        <v>17</v>
      </c>
      <c r="N494" s="176" t="s">
        <v>37</v>
      </c>
      <c r="O494" s="177">
        <v>0.11</v>
      </c>
      <c r="P494" s="177">
        <f>O494*H494</f>
        <v>1.65</v>
      </c>
      <c r="Q494" s="177">
        <v>4.6999999999999999E-4</v>
      </c>
      <c r="R494" s="177">
        <f>Q494*H494</f>
        <v>7.0499999999999998E-3</v>
      </c>
      <c r="S494" s="177">
        <v>0</v>
      </c>
      <c r="T494" s="178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79" t="s">
        <v>113</v>
      </c>
      <c r="AT494" s="179" t="s">
        <v>108</v>
      </c>
      <c r="AU494" s="179" t="s">
        <v>76</v>
      </c>
      <c r="AY494" s="17" t="s">
        <v>105</v>
      </c>
      <c r="BE494" s="180">
        <f>IF(N494="základní",J494,0)</f>
        <v>4065</v>
      </c>
      <c r="BF494" s="180">
        <f>IF(N494="snížená",J494,0)</f>
        <v>0</v>
      </c>
      <c r="BG494" s="180">
        <f>IF(N494="zákl. přenesená",J494,0)</f>
        <v>0</v>
      </c>
      <c r="BH494" s="180">
        <f>IF(N494="sníž. přenesená",J494,0)</f>
        <v>0</v>
      </c>
      <c r="BI494" s="180">
        <f>IF(N494="nulová",J494,0)</f>
        <v>0</v>
      </c>
      <c r="BJ494" s="17" t="s">
        <v>74</v>
      </c>
      <c r="BK494" s="180">
        <f>ROUND(I494*H494,2)</f>
        <v>4065</v>
      </c>
      <c r="BL494" s="17" t="s">
        <v>113</v>
      </c>
      <c r="BM494" s="179" t="s">
        <v>987</v>
      </c>
    </row>
    <row r="495" spans="1:65" s="2" customFormat="1" ht="19.5">
      <c r="A495" s="31"/>
      <c r="B495" s="32"/>
      <c r="C495" s="33"/>
      <c r="D495" s="181" t="s">
        <v>115</v>
      </c>
      <c r="E495" s="33"/>
      <c r="F495" s="182" t="s">
        <v>988</v>
      </c>
      <c r="G495" s="33"/>
      <c r="H495" s="33"/>
      <c r="I495" s="33"/>
      <c r="J495" s="33"/>
      <c r="K495" s="33"/>
      <c r="L495" s="36"/>
      <c r="M495" s="183"/>
      <c r="N495" s="184"/>
      <c r="O495" s="61"/>
      <c r="P495" s="61"/>
      <c r="Q495" s="61"/>
      <c r="R495" s="61"/>
      <c r="S495" s="61"/>
      <c r="T495" s="62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7" t="s">
        <v>115</v>
      </c>
      <c r="AU495" s="17" t="s">
        <v>76</v>
      </c>
    </row>
    <row r="496" spans="1:65" s="2" customFormat="1" ht="11.25">
      <c r="A496" s="31"/>
      <c r="B496" s="32"/>
      <c r="C496" s="33"/>
      <c r="D496" s="207" t="s">
        <v>382</v>
      </c>
      <c r="E496" s="33"/>
      <c r="F496" s="208" t="s">
        <v>989</v>
      </c>
      <c r="G496" s="33"/>
      <c r="H496" s="33"/>
      <c r="I496" s="33"/>
      <c r="J496" s="33"/>
      <c r="K496" s="33"/>
      <c r="L496" s="36"/>
      <c r="M496" s="183"/>
      <c r="N496" s="184"/>
      <c r="O496" s="61"/>
      <c r="P496" s="61"/>
      <c r="Q496" s="61"/>
      <c r="R496" s="61"/>
      <c r="S496" s="61"/>
      <c r="T496" s="62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7" t="s">
        <v>382</v>
      </c>
      <c r="AU496" s="17" t="s">
        <v>76</v>
      </c>
    </row>
    <row r="497" spans="1:65" s="13" customFormat="1" ht="11.25">
      <c r="B497" s="185"/>
      <c r="C497" s="186"/>
      <c r="D497" s="181" t="s">
        <v>117</v>
      </c>
      <c r="E497" s="187" t="s">
        <v>17</v>
      </c>
      <c r="F497" s="188" t="s">
        <v>990</v>
      </c>
      <c r="G497" s="186"/>
      <c r="H497" s="189">
        <v>15</v>
      </c>
      <c r="I497" s="186"/>
      <c r="J497" s="186"/>
      <c r="K497" s="186"/>
      <c r="L497" s="190"/>
      <c r="M497" s="191"/>
      <c r="N497" s="192"/>
      <c r="O497" s="192"/>
      <c r="P497" s="192"/>
      <c r="Q497" s="192"/>
      <c r="R497" s="192"/>
      <c r="S497" s="192"/>
      <c r="T497" s="193"/>
      <c r="AT497" s="194" t="s">
        <v>117</v>
      </c>
      <c r="AU497" s="194" t="s">
        <v>76</v>
      </c>
      <c r="AV497" s="13" t="s">
        <v>76</v>
      </c>
      <c r="AW497" s="13" t="s">
        <v>28</v>
      </c>
      <c r="AX497" s="13" t="s">
        <v>74</v>
      </c>
      <c r="AY497" s="194" t="s">
        <v>105</v>
      </c>
    </row>
    <row r="498" spans="1:65" s="12" customFormat="1" ht="22.9" customHeight="1">
      <c r="B498" s="154"/>
      <c r="C498" s="155"/>
      <c r="D498" s="156" t="s">
        <v>65</v>
      </c>
      <c r="E498" s="167" t="s">
        <v>156</v>
      </c>
      <c r="F498" s="167" t="s">
        <v>991</v>
      </c>
      <c r="G498" s="155"/>
      <c r="H498" s="155"/>
      <c r="I498" s="155"/>
      <c r="J498" s="168">
        <f>BK498</f>
        <v>5307755.87</v>
      </c>
      <c r="K498" s="155"/>
      <c r="L498" s="159"/>
      <c r="M498" s="160"/>
      <c r="N498" s="161"/>
      <c r="O498" s="161"/>
      <c r="P498" s="162">
        <f>SUM(P499:P798)</f>
        <v>8884.3963520000016</v>
      </c>
      <c r="Q498" s="161"/>
      <c r="R498" s="162">
        <f>SUM(R499:R798)</f>
        <v>69.831822800000012</v>
      </c>
      <c r="S498" s="161"/>
      <c r="T498" s="163">
        <f>SUM(T499:T798)</f>
        <v>497.74559799999997</v>
      </c>
      <c r="AR498" s="164" t="s">
        <v>74</v>
      </c>
      <c r="AT498" s="165" t="s">
        <v>65</v>
      </c>
      <c r="AU498" s="165" t="s">
        <v>74</v>
      </c>
      <c r="AY498" s="164" t="s">
        <v>105</v>
      </c>
      <c r="BK498" s="166">
        <f>SUM(BK499:BK798)</f>
        <v>5307755.87</v>
      </c>
    </row>
    <row r="499" spans="1:65" s="2" customFormat="1" ht="16.5" customHeight="1">
      <c r="A499" s="31"/>
      <c r="B499" s="32"/>
      <c r="C499" s="169" t="s">
        <v>992</v>
      </c>
      <c r="D499" s="169" t="s">
        <v>108</v>
      </c>
      <c r="E499" s="170" t="s">
        <v>993</v>
      </c>
      <c r="F499" s="171" t="s">
        <v>994</v>
      </c>
      <c r="G499" s="172" t="s">
        <v>263</v>
      </c>
      <c r="H499" s="173">
        <v>61</v>
      </c>
      <c r="I499" s="174">
        <v>2000</v>
      </c>
      <c r="J499" s="174">
        <f>ROUND(I499*H499,2)</f>
        <v>122000</v>
      </c>
      <c r="K499" s="171" t="s">
        <v>379</v>
      </c>
      <c r="L499" s="36"/>
      <c r="M499" s="175" t="s">
        <v>17</v>
      </c>
      <c r="N499" s="176" t="s">
        <v>37</v>
      </c>
      <c r="O499" s="177">
        <v>3.2549999999999999</v>
      </c>
      <c r="P499" s="177">
        <f>O499*H499</f>
        <v>198.55500000000001</v>
      </c>
      <c r="Q499" s="177">
        <v>1.17E-3</v>
      </c>
      <c r="R499" s="177">
        <f>Q499*H499</f>
        <v>7.1370000000000003E-2</v>
      </c>
      <c r="S499" s="177">
        <v>0</v>
      </c>
      <c r="T499" s="178">
        <f>S499*H499</f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179" t="s">
        <v>113</v>
      </c>
      <c r="AT499" s="179" t="s">
        <v>108</v>
      </c>
      <c r="AU499" s="179" t="s">
        <v>76</v>
      </c>
      <c r="AY499" s="17" t="s">
        <v>105</v>
      </c>
      <c r="BE499" s="180">
        <f>IF(N499="základní",J499,0)</f>
        <v>122000</v>
      </c>
      <c r="BF499" s="180">
        <f>IF(N499="snížená",J499,0)</f>
        <v>0</v>
      </c>
      <c r="BG499" s="180">
        <f>IF(N499="zákl. přenesená",J499,0)</f>
        <v>0</v>
      </c>
      <c r="BH499" s="180">
        <f>IF(N499="sníž. přenesená",J499,0)</f>
        <v>0</v>
      </c>
      <c r="BI499" s="180">
        <f>IF(N499="nulová",J499,0)</f>
        <v>0</v>
      </c>
      <c r="BJ499" s="17" t="s">
        <v>74</v>
      </c>
      <c r="BK499" s="180">
        <f>ROUND(I499*H499,2)</f>
        <v>122000</v>
      </c>
      <c r="BL499" s="17" t="s">
        <v>113</v>
      </c>
      <c r="BM499" s="179" t="s">
        <v>995</v>
      </c>
    </row>
    <row r="500" spans="1:65" s="2" customFormat="1" ht="11.25">
      <c r="A500" s="31"/>
      <c r="B500" s="32"/>
      <c r="C500" s="33"/>
      <c r="D500" s="181" t="s">
        <v>115</v>
      </c>
      <c r="E500" s="33"/>
      <c r="F500" s="182" t="s">
        <v>996</v>
      </c>
      <c r="G500" s="33"/>
      <c r="H500" s="33"/>
      <c r="I500" s="33"/>
      <c r="J500" s="33"/>
      <c r="K500" s="33"/>
      <c r="L500" s="36"/>
      <c r="M500" s="183"/>
      <c r="N500" s="184"/>
      <c r="O500" s="61"/>
      <c r="P500" s="61"/>
      <c r="Q500" s="61"/>
      <c r="R500" s="61"/>
      <c r="S500" s="61"/>
      <c r="T500" s="62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T500" s="17" t="s">
        <v>115</v>
      </c>
      <c r="AU500" s="17" t="s">
        <v>76</v>
      </c>
    </row>
    <row r="501" spans="1:65" s="2" customFormat="1" ht="11.25">
      <c r="A501" s="31"/>
      <c r="B501" s="32"/>
      <c r="C501" s="33"/>
      <c r="D501" s="207" t="s">
        <v>382</v>
      </c>
      <c r="E501" s="33"/>
      <c r="F501" s="208" t="s">
        <v>997</v>
      </c>
      <c r="G501" s="33"/>
      <c r="H501" s="33"/>
      <c r="I501" s="33"/>
      <c r="J501" s="33"/>
      <c r="K501" s="33"/>
      <c r="L501" s="36"/>
      <c r="M501" s="183"/>
      <c r="N501" s="184"/>
      <c r="O501" s="61"/>
      <c r="P501" s="61"/>
      <c r="Q501" s="61"/>
      <c r="R501" s="61"/>
      <c r="S501" s="61"/>
      <c r="T501" s="62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7" t="s">
        <v>382</v>
      </c>
      <c r="AU501" s="17" t="s">
        <v>76</v>
      </c>
    </row>
    <row r="502" spans="1:65" s="13" customFormat="1" ht="11.25">
      <c r="B502" s="185"/>
      <c r="C502" s="186"/>
      <c r="D502" s="181" t="s">
        <v>117</v>
      </c>
      <c r="E502" s="187" t="s">
        <v>17</v>
      </c>
      <c r="F502" s="188" t="s">
        <v>998</v>
      </c>
      <c r="G502" s="186"/>
      <c r="H502" s="189">
        <v>61</v>
      </c>
      <c r="I502" s="186"/>
      <c r="J502" s="186"/>
      <c r="K502" s="186"/>
      <c r="L502" s="190"/>
      <c r="M502" s="191"/>
      <c r="N502" s="192"/>
      <c r="O502" s="192"/>
      <c r="P502" s="192"/>
      <c r="Q502" s="192"/>
      <c r="R502" s="192"/>
      <c r="S502" s="192"/>
      <c r="T502" s="193"/>
      <c r="AT502" s="194" t="s">
        <v>117</v>
      </c>
      <c r="AU502" s="194" t="s">
        <v>76</v>
      </c>
      <c r="AV502" s="13" t="s">
        <v>76</v>
      </c>
      <c r="AW502" s="13" t="s">
        <v>28</v>
      </c>
      <c r="AX502" s="13" t="s">
        <v>74</v>
      </c>
      <c r="AY502" s="194" t="s">
        <v>105</v>
      </c>
    </row>
    <row r="503" spans="1:65" s="2" customFormat="1" ht="16.5" customHeight="1">
      <c r="A503" s="31"/>
      <c r="B503" s="32"/>
      <c r="C503" s="195" t="s">
        <v>999</v>
      </c>
      <c r="D503" s="195" t="s">
        <v>134</v>
      </c>
      <c r="E503" s="196" t="s">
        <v>1000</v>
      </c>
      <c r="F503" s="197" t="s">
        <v>1001</v>
      </c>
      <c r="G503" s="198" t="s">
        <v>137</v>
      </c>
      <c r="H503" s="199">
        <v>0.83</v>
      </c>
      <c r="I503" s="200">
        <v>59300</v>
      </c>
      <c r="J503" s="200">
        <f>ROUND(I503*H503,2)</f>
        <v>49219</v>
      </c>
      <c r="K503" s="197" t="s">
        <v>379</v>
      </c>
      <c r="L503" s="201"/>
      <c r="M503" s="202" t="s">
        <v>17</v>
      </c>
      <c r="N503" s="203" t="s">
        <v>37</v>
      </c>
      <c r="O503" s="177">
        <v>0</v>
      </c>
      <c r="P503" s="177">
        <f>O503*H503</f>
        <v>0</v>
      </c>
      <c r="Q503" s="177">
        <v>1</v>
      </c>
      <c r="R503" s="177">
        <f>Q503*H503</f>
        <v>0.83</v>
      </c>
      <c r="S503" s="177">
        <v>0</v>
      </c>
      <c r="T503" s="178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79" t="s">
        <v>138</v>
      </c>
      <c r="AT503" s="179" t="s">
        <v>134</v>
      </c>
      <c r="AU503" s="179" t="s">
        <v>76</v>
      </c>
      <c r="AY503" s="17" t="s">
        <v>105</v>
      </c>
      <c r="BE503" s="180">
        <f>IF(N503="základní",J503,0)</f>
        <v>49219</v>
      </c>
      <c r="BF503" s="180">
        <f>IF(N503="snížená",J503,0)</f>
        <v>0</v>
      </c>
      <c r="BG503" s="180">
        <f>IF(N503="zákl. přenesená",J503,0)</f>
        <v>0</v>
      </c>
      <c r="BH503" s="180">
        <f>IF(N503="sníž. přenesená",J503,0)</f>
        <v>0</v>
      </c>
      <c r="BI503" s="180">
        <f>IF(N503="nulová",J503,0)</f>
        <v>0</v>
      </c>
      <c r="BJ503" s="17" t="s">
        <v>74</v>
      </c>
      <c r="BK503" s="180">
        <f>ROUND(I503*H503,2)</f>
        <v>49219</v>
      </c>
      <c r="BL503" s="17" t="s">
        <v>113</v>
      </c>
      <c r="BM503" s="179" t="s">
        <v>1002</v>
      </c>
    </row>
    <row r="504" spans="1:65" s="2" customFormat="1" ht="11.25">
      <c r="A504" s="31"/>
      <c r="B504" s="32"/>
      <c r="C504" s="33"/>
      <c r="D504" s="181" t="s">
        <v>115</v>
      </c>
      <c r="E504" s="33"/>
      <c r="F504" s="182" t="s">
        <v>1001</v>
      </c>
      <c r="G504" s="33"/>
      <c r="H504" s="33"/>
      <c r="I504" s="33"/>
      <c r="J504" s="33"/>
      <c r="K504" s="33"/>
      <c r="L504" s="36"/>
      <c r="M504" s="183"/>
      <c r="N504" s="184"/>
      <c r="O504" s="61"/>
      <c r="P504" s="61"/>
      <c r="Q504" s="61"/>
      <c r="R504" s="61"/>
      <c r="S504" s="61"/>
      <c r="T504" s="62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7" t="s">
        <v>115</v>
      </c>
      <c r="AU504" s="17" t="s">
        <v>76</v>
      </c>
    </row>
    <row r="505" spans="1:65" s="13" customFormat="1" ht="11.25">
      <c r="B505" s="185"/>
      <c r="C505" s="186"/>
      <c r="D505" s="181" t="s">
        <v>117</v>
      </c>
      <c r="E505" s="187" t="s">
        <v>17</v>
      </c>
      <c r="F505" s="188" t="s">
        <v>1003</v>
      </c>
      <c r="G505" s="186"/>
      <c r="H505" s="189">
        <v>0.83</v>
      </c>
      <c r="I505" s="186"/>
      <c r="J505" s="186"/>
      <c r="K505" s="186"/>
      <c r="L505" s="190"/>
      <c r="M505" s="191"/>
      <c r="N505" s="192"/>
      <c r="O505" s="192"/>
      <c r="P505" s="192"/>
      <c r="Q505" s="192"/>
      <c r="R505" s="192"/>
      <c r="S505" s="192"/>
      <c r="T505" s="193"/>
      <c r="AT505" s="194" t="s">
        <v>117</v>
      </c>
      <c r="AU505" s="194" t="s">
        <v>76</v>
      </c>
      <c r="AV505" s="13" t="s">
        <v>76</v>
      </c>
      <c r="AW505" s="13" t="s">
        <v>28</v>
      </c>
      <c r="AX505" s="13" t="s">
        <v>74</v>
      </c>
      <c r="AY505" s="194" t="s">
        <v>105</v>
      </c>
    </row>
    <row r="506" spans="1:65" s="2" customFormat="1" ht="16.5" customHeight="1">
      <c r="A506" s="31"/>
      <c r="B506" s="32"/>
      <c r="C506" s="169" t="s">
        <v>1004</v>
      </c>
      <c r="D506" s="169" t="s">
        <v>108</v>
      </c>
      <c r="E506" s="170" t="s">
        <v>1005</v>
      </c>
      <c r="F506" s="171" t="s">
        <v>1006</v>
      </c>
      <c r="G506" s="172" t="s">
        <v>263</v>
      </c>
      <c r="H506" s="173">
        <v>66</v>
      </c>
      <c r="I506" s="174">
        <v>1510</v>
      </c>
      <c r="J506" s="174">
        <f>ROUND(I506*H506,2)</f>
        <v>99660</v>
      </c>
      <c r="K506" s="171" t="s">
        <v>379</v>
      </c>
      <c r="L506" s="36"/>
      <c r="M506" s="175" t="s">
        <v>17</v>
      </c>
      <c r="N506" s="176" t="s">
        <v>37</v>
      </c>
      <c r="O506" s="177">
        <v>1.327</v>
      </c>
      <c r="P506" s="177">
        <f>O506*H506</f>
        <v>87.581999999999994</v>
      </c>
      <c r="Q506" s="177">
        <v>5.8E-4</v>
      </c>
      <c r="R506" s="177">
        <f>Q506*H506</f>
        <v>3.8280000000000002E-2</v>
      </c>
      <c r="S506" s="177">
        <v>0</v>
      </c>
      <c r="T506" s="178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79" t="s">
        <v>113</v>
      </c>
      <c r="AT506" s="179" t="s">
        <v>108</v>
      </c>
      <c r="AU506" s="179" t="s">
        <v>76</v>
      </c>
      <c r="AY506" s="17" t="s">
        <v>105</v>
      </c>
      <c r="BE506" s="180">
        <f>IF(N506="základní",J506,0)</f>
        <v>99660</v>
      </c>
      <c r="BF506" s="180">
        <f>IF(N506="snížená",J506,0)</f>
        <v>0</v>
      </c>
      <c r="BG506" s="180">
        <f>IF(N506="zákl. přenesená",J506,0)</f>
        <v>0</v>
      </c>
      <c r="BH506" s="180">
        <f>IF(N506="sníž. přenesená",J506,0)</f>
        <v>0</v>
      </c>
      <c r="BI506" s="180">
        <f>IF(N506="nulová",J506,0)</f>
        <v>0</v>
      </c>
      <c r="BJ506" s="17" t="s">
        <v>74</v>
      </c>
      <c r="BK506" s="180">
        <f>ROUND(I506*H506,2)</f>
        <v>99660</v>
      </c>
      <c r="BL506" s="17" t="s">
        <v>113</v>
      </c>
      <c r="BM506" s="179" t="s">
        <v>1007</v>
      </c>
    </row>
    <row r="507" spans="1:65" s="2" customFormat="1" ht="11.25">
      <c r="A507" s="31"/>
      <c r="B507" s="32"/>
      <c r="C507" s="33"/>
      <c r="D507" s="181" t="s">
        <v>115</v>
      </c>
      <c r="E507" s="33"/>
      <c r="F507" s="182" t="s">
        <v>1008</v>
      </c>
      <c r="G507" s="33"/>
      <c r="H507" s="33"/>
      <c r="I507" s="33"/>
      <c r="J507" s="33"/>
      <c r="K507" s="33"/>
      <c r="L507" s="36"/>
      <c r="M507" s="183"/>
      <c r="N507" s="184"/>
      <c r="O507" s="61"/>
      <c r="P507" s="61"/>
      <c r="Q507" s="61"/>
      <c r="R507" s="61"/>
      <c r="S507" s="61"/>
      <c r="T507" s="62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7" t="s">
        <v>115</v>
      </c>
      <c r="AU507" s="17" t="s">
        <v>76</v>
      </c>
    </row>
    <row r="508" spans="1:65" s="2" customFormat="1" ht="11.25">
      <c r="A508" s="31"/>
      <c r="B508" s="32"/>
      <c r="C508" s="33"/>
      <c r="D508" s="207" t="s">
        <v>382</v>
      </c>
      <c r="E508" s="33"/>
      <c r="F508" s="208" t="s">
        <v>1009</v>
      </c>
      <c r="G508" s="33"/>
      <c r="H508" s="33"/>
      <c r="I508" s="33"/>
      <c r="J508" s="33"/>
      <c r="K508" s="33"/>
      <c r="L508" s="36"/>
      <c r="M508" s="183"/>
      <c r="N508" s="184"/>
      <c r="O508" s="61"/>
      <c r="P508" s="61"/>
      <c r="Q508" s="61"/>
      <c r="R508" s="61"/>
      <c r="S508" s="61"/>
      <c r="T508" s="62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7" t="s">
        <v>382</v>
      </c>
      <c r="AU508" s="17" t="s">
        <v>76</v>
      </c>
    </row>
    <row r="509" spans="1:65" s="13" customFormat="1" ht="11.25">
      <c r="B509" s="185"/>
      <c r="C509" s="186"/>
      <c r="D509" s="181" t="s">
        <v>117</v>
      </c>
      <c r="E509" s="187" t="s">
        <v>17</v>
      </c>
      <c r="F509" s="188" t="s">
        <v>1010</v>
      </c>
      <c r="G509" s="186"/>
      <c r="H509" s="189">
        <v>66</v>
      </c>
      <c r="I509" s="186"/>
      <c r="J509" s="186"/>
      <c r="K509" s="186"/>
      <c r="L509" s="190"/>
      <c r="M509" s="191"/>
      <c r="N509" s="192"/>
      <c r="O509" s="192"/>
      <c r="P509" s="192"/>
      <c r="Q509" s="192"/>
      <c r="R509" s="192"/>
      <c r="S509" s="192"/>
      <c r="T509" s="193"/>
      <c r="AT509" s="194" t="s">
        <v>117</v>
      </c>
      <c r="AU509" s="194" t="s">
        <v>76</v>
      </c>
      <c r="AV509" s="13" t="s">
        <v>76</v>
      </c>
      <c r="AW509" s="13" t="s">
        <v>28</v>
      </c>
      <c r="AX509" s="13" t="s">
        <v>74</v>
      </c>
      <c r="AY509" s="194" t="s">
        <v>105</v>
      </c>
    </row>
    <row r="510" spans="1:65" s="2" customFormat="1" ht="16.5" customHeight="1">
      <c r="A510" s="31"/>
      <c r="B510" s="32"/>
      <c r="C510" s="169" t="s">
        <v>1011</v>
      </c>
      <c r="D510" s="169" t="s">
        <v>108</v>
      </c>
      <c r="E510" s="170" t="s">
        <v>1012</v>
      </c>
      <c r="F510" s="171" t="s">
        <v>1013</v>
      </c>
      <c r="G510" s="172" t="s">
        <v>120</v>
      </c>
      <c r="H510" s="173">
        <v>0.90900000000000003</v>
      </c>
      <c r="I510" s="174">
        <v>4760</v>
      </c>
      <c r="J510" s="174">
        <f>ROUND(I510*H510,2)</f>
        <v>4326.84</v>
      </c>
      <c r="K510" s="171" t="s">
        <v>379</v>
      </c>
      <c r="L510" s="36"/>
      <c r="M510" s="175" t="s">
        <v>17</v>
      </c>
      <c r="N510" s="176" t="s">
        <v>37</v>
      </c>
      <c r="O510" s="177">
        <v>3.6440000000000001</v>
      </c>
      <c r="P510" s="177">
        <f>O510*H510</f>
        <v>3.3123960000000001</v>
      </c>
      <c r="Q510" s="177">
        <v>2.3113999999999999</v>
      </c>
      <c r="R510" s="177">
        <f>Q510*H510</f>
        <v>2.1010626000000001</v>
      </c>
      <c r="S510" s="177">
        <v>0</v>
      </c>
      <c r="T510" s="178">
        <f>S510*H510</f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179" t="s">
        <v>113</v>
      </c>
      <c r="AT510" s="179" t="s">
        <v>108</v>
      </c>
      <c r="AU510" s="179" t="s">
        <v>76</v>
      </c>
      <c r="AY510" s="17" t="s">
        <v>105</v>
      </c>
      <c r="BE510" s="180">
        <f>IF(N510="základní",J510,0)</f>
        <v>4326.84</v>
      </c>
      <c r="BF510" s="180">
        <f>IF(N510="snížená",J510,0)</f>
        <v>0</v>
      </c>
      <c r="BG510" s="180">
        <f>IF(N510="zákl. přenesená",J510,0)</f>
        <v>0</v>
      </c>
      <c r="BH510" s="180">
        <f>IF(N510="sníž. přenesená",J510,0)</f>
        <v>0</v>
      </c>
      <c r="BI510" s="180">
        <f>IF(N510="nulová",J510,0)</f>
        <v>0</v>
      </c>
      <c r="BJ510" s="17" t="s">
        <v>74</v>
      </c>
      <c r="BK510" s="180">
        <f>ROUND(I510*H510,2)</f>
        <v>4326.84</v>
      </c>
      <c r="BL510" s="17" t="s">
        <v>113</v>
      </c>
      <c r="BM510" s="179" t="s">
        <v>1014</v>
      </c>
    </row>
    <row r="511" spans="1:65" s="2" customFormat="1" ht="11.25">
      <c r="A511" s="31"/>
      <c r="B511" s="32"/>
      <c r="C511" s="33"/>
      <c r="D511" s="181" t="s">
        <v>115</v>
      </c>
      <c r="E511" s="33"/>
      <c r="F511" s="182" t="s">
        <v>1015</v>
      </c>
      <c r="G511" s="33"/>
      <c r="H511" s="33"/>
      <c r="I511" s="33"/>
      <c r="J511" s="33"/>
      <c r="K511" s="33"/>
      <c r="L511" s="36"/>
      <c r="M511" s="183"/>
      <c r="N511" s="184"/>
      <c r="O511" s="61"/>
      <c r="P511" s="61"/>
      <c r="Q511" s="61"/>
      <c r="R511" s="61"/>
      <c r="S511" s="61"/>
      <c r="T511" s="62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7" t="s">
        <v>115</v>
      </c>
      <c r="AU511" s="17" t="s">
        <v>76</v>
      </c>
    </row>
    <row r="512" spans="1:65" s="2" customFormat="1" ht="11.25">
      <c r="A512" s="31"/>
      <c r="B512" s="32"/>
      <c r="C512" s="33"/>
      <c r="D512" s="207" t="s">
        <v>382</v>
      </c>
      <c r="E512" s="33"/>
      <c r="F512" s="208" t="s">
        <v>1016</v>
      </c>
      <c r="G512" s="33"/>
      <c r="H512" s="33"/>
      <c r="I512" s="33"/>
      <c r="J512" s="33"/>
      <c r="K512" s="33"/>
      <c r="L512" s="36"/>
      <c r="M512" s="183"/>
      <c r="N512" s="184"/>
      <c r="O512" s="61"/>
      <c r="P512" s="61"/>
      <c r="Q512" s="61"/>
      <c r="R512" s="61"/>
      <c r="S512" s="61"/>
      <c r="T512" s="62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T512" s="17" t="s">
        <v>382</v>
      </c>
      <c r="AU512" s="17" t="s">
        <v>76</v>
      </c>
    </row>
    <row r="513" spans="1:65" s="13" customFormat="1" ht="11.25">
      <c r="B513" s="185"/>
      <c r="C513" s="186"/>
      <c r="D513" s="181" t="s">
        <v>117</v>
      </c>
      <c r="E513" s="187" t="s">
        <v>17</v>
      </c>
      <c r="F513" s="188" t="s">
        <v>1017</v>
      </c>
      <c r="G513" s="186"/>
      <c r="H513" s="189">
        <v>0.90900000000000003</v>
      </c>
      <c r="I513" s="186"/>
      <c r="J513" s="186"/>
      <c r="K513" s="186"/>
      <c r="L513" s="190"/>
      <c r="M513" s="191"/>
      <c r="N513" s="192"/>
      <c r="O513" s="192"/>
      <c r="P513" s="192"/>
      <c r="Q513" s="192"/>
      <c r="R513" s="192"/>
      <c r="S513" s="192"/>
      <c r="T513" s="193"/>
      <c r="AT513" s="194" t="s">
        <v>117</v>
      </c>
      <c r="AU513" s="194" t="s">
        <v>76</v>
      </c>
      <c r="AV513" s="13" t="s">
        <v>76</v>
      </c>
      <c r="AW513" s="13" t="s">
        <v>28</v>
      </c>
      <c r="AX513" s="13" t="s">
        <v>74</v>
      </c>
      <c r="AY513" s="194" t="s">
        <v>105</v>
      </c>
    </row>
    <row r="514" spans="1:65" s="2" customFormat="1" ht="21.75" customHeight="1">
      <c r="A514" s="31"/>
      <c r="B514" s="32"/>
      <c r="C514" s="169" t="s">
        <v>1018</v>
      </c>
      <c r="D514" s="169" t="s">
        <v>108</v>
      </c>
      <c r="E514" s="170" t="s">
        <v>1019</v>
      </c>
      <c r="F514" s="171" t="s">
        <v>1020</v>
      </c>
      <c r="G514" s="172" t="s">
        <v>263</v>
      </c>
      <c r="H514" s="173">
        <v>293.10000000000002</v>
      </c>
      <c r="I514" s="174">
        <v>372</v>
      </c>
      <c r="J514" s="174">
        <f>ROUND(I514*H514,2)</f>
        <v>109033.2</v>
      </c>
      <c r="K514" s="171" t="s">
        <v>379</v>
      </c>
      <c r="L514" s="36"/>
      <c r="M514" s="175" t="s">
        <v>17</v>
      </c>
      <c r="N514" s="176" t="s">
        <v>37</v>
      </c>
      <c r="O514" s="177">
        <v>0.97299999999999998</v>
      </c>
      <c r="P514" s="177">
        <f>O514*H514</f>
        <v>285.18630000000002</v>
      </c>
      <c r="Q514" s="177">
        <v>0</v>
      </c>
      <c r="R514" s="177">
        <f>Q514*H514</f>
        <v>0</v>
      </c>
      <c r="S514" s="177">
        <v>6.4000000000000001E-2</v>
      </c>
      <c r="T514" s="178">
        <f>S514*H514</f>
        <v>18.758400000000002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179" t="s">
        <v>113</v>
      </c>
      <c r="AT514" s="179" t="s">
        <v>108</v>
      </c>
      <c r="AU514" s="179" t="s">
        <v>76</v>
      </c>
      <c r="AY514" s="17" t="s">
        <v>105</v>
      </c>
      <c r="BE514" s="180">
        <f>IF(N514="základní",J514,0)</f>
        <v>109033.2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17" t="s">
        <v>74</v>
      </c>
      <c r="BK514" s="180">
        <f>ROUND(I514*H514,2)</f>
        <v>109033.2</v>
      </c>
      <c r="BL514" s="17" t="s">
        <v>113</v>
      </c>
      <c r="BM514" s="179" t="s">
        <v>1021</v>
      </c>
    </row>
    <row r="515" spans="1:65" s="2" customFormat="1" ht="11.25">
      <c r="A515" s="31"/>
      <c r="B515" s="32"/>
      <c r="C515" s="33"/>
      <c r="D515" s="181" t="s">
        <v>115</v>
      </c>
      <c r="E515" s="33"/>
      <c r="F515" s="182" t="s">
        <v>1022</v>
      </c>
      <c r="G515" s="33"/>
      <c r="H515" s="33"/>
      <c r="I515" s="33"/>
      <c r="J515" s="33"/>
      <c r="K515" s="33"/>
      <c r="L515" s="36"/>
      <c r="M515" s="183"/>
      <c r="N515" s="184"/>
      <c r="O515" s="61"/>
      <c r="P515" s="61"/>
      <c r="Q515" s="61"/>
      <c r="R515" s="61"/>
      <c r="S515" s="61"/>
      <c r="T515" s="62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T515" s="17" t="s">
        <v>115</v>
      </c>
      <c r="AU515" s="17" t="s">
        <v>76</v>
      </c>
    </row>
    <row r="516" spans="1:65" s="2" customFormat="1" ht="11.25">
      <c r="A516" s="31"/>
      <c r="B516" s="32"/>
      <c r="C516" s="33"/>
      <c r="D516" s="207" t="s">
        <v>382</v>
      </c>
      <c r="E516" s="33"/>
      <c r="F516" s="208" t="s">
        <v>1023</v>
      </c>
      <c r="G516" s="33"/>
      <c r="H516" s="33"/>
      <c r="I516" s="33"/>
      <c r="J516" s="33"/>
      <c r="K516" s="33"/>
      <c r="L516" s="36"/>
      <c r="M516" s="183"/>
      <c r="N516" s="184"/>
      <c r="O516" s="61"/>
      <c r="P516" s="61"/>
      <c r="Q516" s="61"/>
      <c r="R516" s="61"/>
      <c r="S516" s="61"/>
      <c r="T516" s="62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7" t="s">
        <v>382</v>
      </c>
      <c r="AU516" s="17" t="s">
        <v>76</v>
      </c>
    </row>
    <row r="517" spans="1:65" s="13" customFormat="1" ht="11.25">
      <c r="B517" s="185"/>
      <c r="C517" s="186"/>
      <c r="D517" s="181" t="s">
        <v>117</v>
      </c>
      <c r="E517" s="187" t="s">
        <v>17</v>
      </c>
      <c r="F517" s="188" t="s">
        <v>1024</v>
      </c>
      <c r="G517" s="186"/>
      <c r="H517" s="189">
        <v>293.10000000000002</v>
      </c>
      <c r="I517" s="186"/>
      <c r="J517" s="186"/>
      <c r="K517" s="186"/>
      <c r="L517" s="190"/>
      <c r="M517" s="191"/>
      <c r="N517" s="192"/>
      <c r="O517" s="192"/>
      <c r="P517" s="192"/>
      <c r="Q517" s="192"/>
      <c r="R517" s="192"/>
      <c r="S517" s="192"/>
      <c r="T517" s="193"/>
      <c r="AT517" s="194" t="s">
        <v>117</v>
      </c>
      <c r="AU517" s="194" t="s">
        <v>76</v>
      </c>
      <c r="AV517" s="13" t="s">
        <v>76</v>
      </c>
      <c r="AW517" s="13" t="s">
        <v>28</v>
      </c>
      <c r="AX517" s="13" t="s">
        <v>74</v>
      </c>
      <c r="AY517" s="194" t="s">
        <v>105</v>
      </c>
    </row>
    <row r="518" spans="1:65" s="2" customFormat="1" ht="16.5" customHeight="1">
      <c r="A518" s="31"/>
      <c r="B518" s="32"/>
      <c r="C518" s="169" t="s">
        <v>1025</v>
      </c>
      <c r="D518" s="169" t="s">
        <v>108</v>
      </c>
      <c r="E518" s="170" t="s">
        <v>1026</v>
      </c>
      <c r="F518" s="171" t="s">
        <v>1027</v>
      </c>
      <c r="G518" s="172" t="s">
        <v>263</v>
      </c>
      <c r="H518" s="173">
        <v>293.10000000000002</v>
      </c>
      <c r="I518" s="174">
        <v>569</v>
      </c>
      <c r="J518" s="174">
        <f>ROUND(I518*H518,2)</f>
        <v>166773.9</v>
      </c>
      <c r="K518" s="171" t="s">
        <v>379</v>
      </c>
      <c r="L518" s="36"/>
      <c r="M518" s="175" t="s">
        <v>17</v>
      </c>
      <c r="N518" s="176" t="s">
        <v>37</v>
      </c>
      <c r="O518" s="177">
        <v>0.89900000000000002</v>
      </c>
      <c r="P518" s="177">
        <f>O518*H518</f>
        <v>263.49690000000004</v>
      </c>
      <c r="Q518" s="177">
        <v>2.2499999999999998E-3</v>
      </c>
      <c r="R518" s="177">
        <f>Q518*H518</f>
        <v>0.65947500000000003</v>
      </c>
      <c r="S518" s="177">
        <v>0</v>
      </c>
      <c r="T518" s="178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79" t="s">
        <v>113</v>
      </c>
      <c r="AT518" s="179" t="s">
        <v>108</v>
      </c>
      <c r="AU518" s="179" t="s">
        <v>76</v>
      </c>
      <c r="AY518" s="17" t="s">
        <v>105</v>
      </c>
      <c r="BE518" s="180">
        <f>IF(N518="základní",J518,0)</f>
        <v>166773.9</v>
      </c>
      <c r="BF518" s="180">
        <f>IF(N518="snížená",J518,0)</f>
        <v>0</v>
      </c>
      <c r="BG518" s="180">
        <f>IF(N518="zákl. přenesená",J518,0)</f>
        <v>0</v>
      </c>
      <c r="BH518" s="180">
        <f>IF(N518="sníž. přenesená",J518,0)</f>
        <v>0</v>
      </c>
      <c r="BI518" s="180">
        <f>IF(N518="nulová",J518,0)</f>
        <v>0</v>
      </c>
      <c r="BJ518" s="17" t="s">
        <v>74</v>
      </c>
      <c r="BK518" s="180">
        <f>ROUND(I518*H518,2)</f>
        <v>166773.9</v>
      </c>
      <c r="BL518" s="17" t="s">
        <v>113</v>
      </c>
      <c r="BM518" s="179" t="s">
        <v>1028</v>
      </c>
    </row>
    <row r="519" spans="1:65" s="2" customFormat="1" ht="11.25">
      <c r="A519" s="31"/>
      <c r="B519" s="32"/>
      <c r="C519" s="33"/>
      <c r="D519" s="181" t="s">
        <v>115</v>
      </c>
      <c r="E519" s="33"/>
      <c r="F519" s="182" t="s">
        <v>1029</v>
      </c>
      <c r="G519" s="33"/>
      <c r="H519" s="33"/>
      <c r="I519" s="33"/>
      <c r="J519" s="33"/>
      <c r="K519" s="33"/>
      <c r="L519" s="36"/>
      <c r="M519" s="183"/>
      <c r="N519" s="184"/>
      <c r="O519" s="61"/>
      <c r="P519" s="61"/>
      <c r="Q519" s="61"/>
      <c r="R519" s="61"/>
      <c r="S519" s="61"/>
      <c r="T519" s="62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7" t="s">
        <v>115</v>
      </c>
      <c r="AU519" s="17" t="s">
        <v>76</v>
      </c>
    </row>
    <row r="520" spans="1:65" s="2" customFormat="1" ht="11.25">
      <c r="A520" s="31"/>
      <c r="B520" s="32"/>
      <c r="C520" s="33"/>
      <c r="D520" s="207" t="s">
        <v>382</v>
      </c>
      <c r="E520" s="33"/>
      <c r="F520" s="208" t="s">
        <v>1030</v>
      </c>
      <c r="G520" s="33"/>
      <c r="H520" s="33"/>
      <c r="I520" s="33"/>
      <c r="J520" s="33"/>
      <c r="K520" s="33"/>
      <c r="L520" s="36"/>
      <c r="M520" s="183"/>
      <c r="N520" s="184"/>
      <c r="O520" s="61"/>
      <c r="P520" s="61"/>
      <c r="Q520" s="61"/>
      <c r="R520" s="61"/>
      <c r="S520" s="61"/>
      <c r="T520" s="62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7" t="s">
        <v>382</v>
      </c>
      <c r="AU520" s="17" t="s">
        <v>76</v>
      </c>
    </row>
    <row r="521" spans="1:65" s="13" customFormat="1" ht="11.25">
      <c r="B521" s="185"/>
      <c r="C521" s="186"/>
      <c r="D521" s="181" t="s">
        <v>117</v>
      </c>
      <c r="E521" s="187" t="s">
        <v>17</v>
      </c>
      <c r="F521" s="188" t="s">
        <v>1024</v>
      </c>
      <c r="G521" s="186"/>
      <c r="H521" s="189">
        <v>293.10000000000002</v>
      </c>
      <c r="I521" s="186"/>
      <c r="J521" s="186"/>
      <c r="K521" s="186"/>
      <c r="L521" s="190"/>
      <c r="M521" s="191"/>
      <c r="N521" s="192"/>
      <c r="O521" s="192"/>
      <c r="P521" s="192"/>
      <c r="Q521" s="192"/>
      <c r="R521" s="192"/>
      <c r="S521" s="192"/>
      <c r="T521" s="193"/>
      <c r="AT521" s="194" t="s">
        <v>117</v>
      </c>
      <c r="AU521" s="194" t="s">
        <v>76</v>
      </c>
      <c r="AV521" s="13" t="s">
        <v>76</v>
      </c>
      <c r="AW521" s="13" t="s">
        <v>28</v>
      </c>
      <c r="AX521" s="13" t="s">
        <v>74</v>
      </c>
      <c r="AY521" s="194" t="s">
        <v>105</v>
      </c>
    </row>
    <row r="522" spans="1:65" s="2" customFormat="1" ht="16.5" customHeight="1">
      <c r="A522" s="31"/>
      <c r="B522" s="32"/>
      <c r="C522" s="169" t="s">
        <v>1031</v>
      </c>
      <c r="D522" s="169" t="s">
        <v>108</v>
      </c>
      <c r="E522" s="170" t="s">
        <v>1032</v>
      </c>
      <c r="F522" s="171" t="s">
        <v>1033</v>
      </c>
      <c r="G522" s="172" t="s">
        <v>144</v>
      </c>
      <c r="H522" s="173">
        <v>12</v>
      </c>
      <c r="I522" s="174">
        <v>656</v>
      </c>
      <c r="J522" s="174">
        <f>ROUND(I522*H522,2)</f>
        <v>7872</v>
      </c>
      <c r="K522" s="171" t="s">
        <v>379</v>
      </c>
      <c r="L522" s="36"/>
      <c r="M522" s="175" t="s">
        <v>17</v>
      </c>
      <c r="N522" s="176" t="s">
        <v>37</v>
      </c>
      <c r="O522" s="177">
        <v>1.2649999999999999</v>
      </c>
      <c r="P522" s="177">
        <f>O522*H522</f>
        <v>15.18</v>
      </c>
      <c r="Q522" s="177">
        <v>6.4900000000000001E-3</v>
      </c>
      <c r="R522" s="177">
        <f>Q522*H522</f>
        <v>7.7880000000000005E-2</v>
      </c>
      <c r="S522" s="177">
        <v>0</v>
      </c>
      <c r="T522" s="178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79" t="s">
        <v>113</v>
      </c>
      <c r="AT522" s="179" t="s">
        <v>108</v>
      </c>
      <c r="AU522" s="179" t="s">
        <v>76</v>
      </c>
      <c r="AY522" s="17" t="s">
        <v>105</v>
      </c>
      <c r="BE522" s="180">
        <f>IF(N522="základní",J522,0)</f>
        <v>7872</v>
      </c>
      <c r="BF522" s="180">
        <f>IF(N522="snížená",J522,0)</f>
        <v>0</v>
      </c>
      <c r="BG522" s="180">
        <f>IF(N522="zákl. přenesená",J522,0)</f>
        <v>0</v>
      </c>
      <c r="BH522" s="180">
        <f>IF(N522="sníž. přenesená",J522,0)</f>
        <v>0</v>
      </c>
      <c r="BI522" s="180">
        <f>IF(N522="nulová",J522,0)</f>
        <v>0</v>
      </c>
      <c r="BJ522" s="17" t="s">
        <v>74</v>
      </c>
      <c r="BK522" s="180">
        <f>ROUND(I522*H522,2)</f>
        <v>7872</v>
      </c>
      <c r="BL522" s="17" t="s">
        <v>113</v>
      </c>
      <c r="BM522" s="179" t="s">
        <v>1034</v>
      </c>
    </row>
    <row r="523" spans="1:65" s="2" customFormat="1" ht="11.25">
      <c r="A523" s="31"/>
      <c r="B523" s="32"/>
      <c r="C523" s="33"/>
      <c r="D523" s="181" t="s">
        <v>115</v>
      </c>
      <c r="E523" s="33"/>
      <c r="F523" s="182" t="s">
        <v>1035</v>
      </c>
      <c r="G523" s="33"/>
      <c r="H523" s="33"/>
      <c r="I523" s="33"/>
      <c r="J523" s="33"/>
      <c r="K523" s="33"/>
      <c r="L523" s="36"/>
      <c r="M523" s="183"/>
      <c r="N523" s="184"/>
      <c r="O523" s="61"/>
      <c r="P523" s="61"/>
      <c r="Q523" s="61"/>
      <c r="R523" s="61"/>
      <c r="S523" s="61"/>
      <c r="T523" s="62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7" t="s">
        <v>115</v>
      </c>
      <c r="AU523" s="17" t="s">
        <v>76</v>
      </c>
    </row>
    <row r="524" spans="1:65" s="2" customFormat="1" ht="11.25">
      <c r="A524" s="31"/>
      <c r="B524" s="32"/>
      <c r="C524" s="33"/>
      <c r="D524" s="207" t="s">
        <v>382</v>
      </c>
      <c r="E524" s="33"/>
      <c r="F524" s="208" t="s">
        <v>1036</v>
      </c>
      <c r="G524" s="33"/>
      <c r="H524" s="33"/>
      <c r="I524" s="33"/>
      <c r="J524" s="33"/>
      <c r="K524" s="33"/>
      <c r="L524" s="36"/>
      <c r="M524" s="183"/>
      <c r="N524" s="184"/>
      <c r="O524" s="61"/>
      <c r="P524" s="61"/>
      <c r="Q524" s="61"/>
      <c r="R524" s="61"/>
      <c r="S524" s="61"/>
      <c r="T524" s="62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T524" s="17" t="s">
        <v>382</v>
      </c>
      <c r="AU524" s="17" t="s">
        <v>76</v>
      </c>
    </row>
    <row r="525" spans="1:65" s="13" customFormat="1" ht="11.25">
      <c r="B525" s="185"/>
      <c r="C525" s="186"/>
      <c r="D525" s="181" t="s">
        <v>117</v>
      </c>
      <c r="E525" s="187" t="s">
        <v>17</v>
      </c>
      <c r="F525" s="188" t="s">
        <v>1037</v>
      </c>
      <c r="G525" s="186"/>
      <c r="H525" s="189">
        <v>12</v>
      </c>
      <c r="I525" s="186"/>
      <c r="J525" s="186"/>
      <c r="K525" s="186"/>
      <c r="L525" s="190"/>
      <c r="M525" s="191"/>
      <c r="N525" s="192"/>
      <c r="O525" s="192"/>
      <c r="P525" s="192"/>
      <c r="Q525" s="192"/>
      <c r="R525" s="192"/>
      <c r="S525" s="192"/>
      <c r="T525" s="193"/>
      <c r="AT525" s="194" t="s">
        <v>117</v>
      </c>
      <c r="AU525" s="194" t="s">
        <v>76</v>
      </c>
      <c r="AV525" s="13" t="s">
        <v>76</v>
      </c>
      <c r="AW525" s="13" t="s">
        <v>28</v>
      </c>
      <c r="AX525" s="13" t="s">
        <v>74</v>
      </c>
      <c r="AY525" s="194" t="s">
        <v>105</v>
      </c>
    </row>
    <row r="526" spans="1:65" s="2" customFormat="1" ht="16.5" customHeight="1">
      <c r="A526" s="31"/>
      <c r="B526" s="32"/>
      <c r="C526" s="169" t="s">
        <v>1038</v>
      </c>
      <c r="D526" s="169" t="s">
        <v>108</v>
      </c>
      <c r="E526" s="170" t="s">
        <v>1039</v>
      </c>
      <c r="F526" s="171" t="s">
        <v>1040</v>
      </c>
      <c r="G526" s="172" t="s">
        <v>378</v>
      </c>
      <c r="H526" s="173">
        <v>1099.5</v>
      </c>
      <c r="I526" s="174">
        <v>150</v>
      </c>
      <c r="J526" s="174">
        <f>ROUND(I526*H526,2)</f>
        <v>164925</v>
      </c>
      <c r="K526" s="171" t="s">
        <v>379</v>
      </c>
      <c r="L526" s="36"/>
      <c r="M526" s="175" t="s">
        <v>17</v>
      </c>
      <c r="N526" s="176" t="s">
        <v>37</v>
      </c>
      <c r="O526" s="177">
        <v>0.44</v>
      </c>
      <c r="P526" s="177">
        <f>O526*H526</f>
        <v>483.78000000000003</v>
      </c>
      <c r="Q526" s="177">
        <v>0</v>
      </c>
      <c r="R526" s="177">
        <f>Q526*H526</f>
        <v>0</v>
      </c>
      <c r="S526" s="177">
        <v>2.9999999999999997E-4</v>
      </c>
      <c r="T526" s="178">
        <f>S526*H526</f>
        <v>0.32984999999999998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79" t="s">
        <v>113</v>
      </c>
      <c r="AT526" s="179" t="s">
        <v>108</v>
      </c>
      <c r="AU526" s="179" t="s">
        <v>76</v>
      </c>
      <c r="AY526" s="17" t="s">
        <v>105</v>
      </c>
      <c r="BE526" s="180">
        <f>IF(N526="základní",J526,0)</f>
        <v>164925</v>
      </c>
      <c r="BF526" s="180">
        <f>IF(N526="snížená",J526,0)</f>
        <v>0</v>
      </c>
      <c r="BG526" s="180">
        <f>IF(N526="zákl. přenesená",J526,0)</f>
        <v>0</v>
      </c>
      <c r="BH526" s="180">
        <f>IF(N526="sníž. přenesená",J526,0)</f>
        <v>0</v>
      </c>
      <c r="BI526" s="180">
        <f>IF(N526="nulová",J526,0)</f>
        <v>0</v>
      </c>
      <c r="BJ526" s="17" t="s">
        <v>74</v>
      </c>
      <c r="BK526" s="180">
        <f>ROUND(I526*H526,2)</f>
        <v>164925</v>
      </c>
      <c r="BL526" s="17" t="s">
        <v>113</v>
      </c>
      <c r="BM526" s="179" t="s">
        <v>1041</v>
      </c>
    </row>
    <row r="527" spans="1:65" s="2" customFormat="1" ht="11.25">
      <c r="A527" s="31"/>
      <c r="B527" s="32"/>
      <c r="C527" s="33"/>
      <c r="D527" s="181" t="s">
        <v>115</v>
      </c>
      <c r="E527" s="33"/>
      <c r="F527" s="182" t="s">
        <v>1040</v>
      </c>
      <c r="G527" s="33"/>
      <c r="H527" s="33"/>
      <c r="I527" s="33"/>
      <c r="J527" s="33"/>
      <c r="K527" s="33"/>
      <c r="L527" s="36"/>
      <c r="M527" s="183"/>
      <c r="N527" s="184"/>
      <c r="O527" s="61"/>
      <c r="P527" s="61"/>
      <c r="Q527" s="61"/>
      <c r="R527" s="61"/>
      <c r="S527" s="61"/>
      <c r="T527" s="62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7" t="s">
        <v>115</v>
      </c>
      <c r="AU527" s="17" t="s">
        <v>76</v>
      </c>
    </row>
    <row r="528" spans="1:65" s="2" customFormat="1" ht="11.25">
      <c r="A528" s="31"/>
      <c r="B528" s="32"/>
      <c r="C528" s="33"/>
      <c r="D528" s="207" t="s">
        <v>382</v>
      </c>
      <c r="E528" s="33"/>
      <c r="F528" s="208" t="s">
        <v>1042</v>
      </c>
      <c r="G528" s="33"/>
      <c r="H528" s="33"/>
      <c r="I528" s="33"/>
      <c r="J528" s="33"/>
      <c r="K528" s="33"/>
      <c r="L528" s="36"/>
      <c r="M528" s="183"/>
      <c r="N528" s="184"/>
      <c r="O528" s="61"/>
      <c r="P528" s="61"/>
      <c r="Q528" s="61"/>
      <c r="R528" s="61"/>
      <c r="S528" s="61"/>
      <c r="T528" s="62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T528" s="17" t="s">
        <v>382</v>
      </c>
      <c r="AU528" s="17" t="s">
        <v>76</v>
      </c>
    </row>
    <row r="529" spans="1:65" s="13" customFormat="1" ht="11.25">
      <c r="B529" s="185"/>
      <c r="C529" s="186"/>
      <c r="D529" s="181" t="s">
        <v>117</v>
      </c>
      <c r="E529" s="187" t="s">
        <v>17</v>
      </c>
      <c r="F529" s="188" t="s">
        <v>1043</v>
      </c>
      <c r="G529" s="186"/>
      <c r="H529" s="189">
        <v>1099.5</v>
      </c>
      <c r="I529" s="186"/>
      <c r="J529" s="186"/>
      <c r="K529" s="186"/>
      <c r="L529" s="190"/>
      <c r="M529" s="191"/>
      <c r="N529" s="192"/>
      <c r="O529" s="192"/>
      <c r="P529" s="192"/>
      <c r="Q529" s="192"/>
      <c r="R529" s="192"/>
      <c r="S529" s="192"/>
      <c r="T529" s="193"/>
      <c r="AT529" s="194" t="s">
        <v>117</v>
      </c>
      <c r="AU529" s="194" t="s">
        <v>76</v>
      </c>
      <c r="AV529" s="13" t="s">
        <v>76</v>
      </c>
      <c r="AW529" s="13" t="s">
        <v>28</v>
      </c>
      <c r="AX529" s="13" t="s">
        <v>74</v>
      </c>
      <c r="AY529" s="194" t="s">
        <v>105</v>
      </c>
    </row>
    <row r="530" spans="1:65" s="2" customFormat="1" ht="16.5" customHeight="1">
      <c r="A530" s="31"/>
      <c r="B530" s="32"/>
      <c r="C530" s="169" t="s">
        <v>1044</v>
      </c>
      <c r="D530" s="169" t="s">
        <v>108</v>
      </c>
      <c r="E530" s="170" t="s">
        <v>1045</v>
      </c>
      <c r="F530" s="171" t="s">
        <v>1046</v>
      </c>
      <c r="G530" s="172" t="s">
        <v>378</v>
      </c>
      <c r="H530" s="173">
        <v>770</v>
      </c>
      <c r="I530" s="174">
        <v>151</v>
      </c>
      <c r="J530" s="174">
        <f>ROUND(I530*H530,2)</f>
        <v>116270</v>
      </c>
      <c r="K530" s="171" t="s">
        <v>379</v>
      </c>
      <c r="L530" s="36"/>
      <c r="M530" s="175" t="s">
        <v>17</v>
      </c>
      <c r="N530" s="176" t="s">
        <v>37</v>
      </c>
      <c r="O530" s="177">
        <v>0.42</v>
      </c>
      <c r="P530" s="177">
        <f>O530*H530</f>
        <v>323.39999999999998</v>
      </c>
      <c r="Q530" s="177">
        <v>0</v>
      </c>
      <c r="R530" s="177">
        <f>Q530*H530</f>
        <v>0</v>
      </c>
      <c r="S530" s="177">
        <v>5.0000000000000001E-4</v>
      </c>
      <c r="T530" s="178">
        <f>S530*H530</f>
        <v>0.38500000000000001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79" t="s">
        <v>113</v>
      </c>
      <c r="AT530" s="179" t="s">
        <v>108</v>
      </c>
      <c r="AU530" s="179" t="s">
        <v>76</v>
      </c>
      <c r="AY530" s="17" t="s">
        <v>105</v>
      </c>
      <c r="BE530" s="180">
        <f>IF(N530="základní",J530,0)</f>
        <v>116270</v>
      </c>
      <c r="BF530" s="180">
        <f>IF(N530="snížená",J530,0)</f>
        <v>0</v>
      </c>
      <c r="BG530" s="180">
        <f>IF(N530="zákl. přenesená",J530,0)</f>
        <v>0</v>
      </c>
      <c r="BH530" s="180">
        <f>IF(N530="sníž. přenesená",J530,0)</f>
        <v>0</v>
      </c>
      <c r="BI530" s="180">
        <f>IF(N530="nulová",J530,0)</f>
        <v>0</v>
      </c>
      <c r="BJ530" s="17" t="s">
        <v>74</v>
      </c>
      <c r="BK530" s="180">
        <f>ROUND(I530*H530,2)</f>
        <v>116270</v>
      </c>
      <c r="BL530" s="17" t="s">
        <v>113</v>
      </c>
      <c r="BM530" s="179" t="s">
        <v>1047</v>
      </c>
    </row>
    <row r="531" spans="1:65" s="2" customFormat="1" ht="11.25">
      <c r="A531" s="31"/>
      <c r="B531" s="32"/>
      <c r="C531" s="33"/>
      <c r="D531" s="181" t="s">
        <v>115</v>
      </c>
      <c r="E531" s="33"/>
      <c r="F531" s="182" t="s">
        <v>1048</v>
      </c>
      <c r="G531" s="33"/>
      <c r="H531" s="33"/>
      <c r="I531" s="33"/>
      <c r="J531" s="33"/>
      <c r="K531" s="33"/>
      <c r="L531" s="36"/>
      <c r="M531" s="183"/>
      <c r="N531" s="184"/>
      <c r="O531" s="61"/>
      <c r="P531" s="61"/>
      <c r="Q531" s="61"/>
      <c r="R531" s="61"/>
      <c r="S531" s="61"/>
      <c r="T531" s="62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7" t="s">
        <v>115</v>
      </c>
      <c r="AU531" s="17" t="s">
        <v>76</v>
      </c>
    </row>
    <row r="532" spans="1:65" s="2" customFormat="1" ht="11.25">
      <c r="A532" s="31"/>
      <c r="B532" s="32"/>
      <c r="C532" s="33"/>
      <c r="D532" s="207" t="s">
        <v>382</v>
      </c>
      <c r="E532" s="33"/>
      <c r="F532" s="208" t="s">
        <v>1049</v>
      </c>
      <c r="G532" s="33"/>
      <c r="H532" s="33"/>
      <c r="I532" s="33"/>
      <c r="J532" s="33"/>
      <c r="K532" s="33"/>
      <c r="L532" s="36"/>
      <c r="M532" s="183"/>
      <c r="N532" s="184"/>
      <c r="O532" s="61"/>
      <c r="P532" s="61"/>
      <c r="Q532" s="61"/>
      <c r="R532" s="61"/>
      <c r="S532" s="61"/>
      <c r="T532" s="62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T532" s="17" t="s">
        <v>382</v>
      </c>
      <c r="AU532" s="17" t="s">
        <v>76</v>
      </c>
    </row>
    <row r="533" spans="1:65" s="13" customFormat="1" ht="11.25">
      <c r="B533" s="185"/>
      <c r="C533" s="186"/>
      <c r="D533" s="181" t="s">
        <v>117</v>
      </c>
      <c r="E533" s="187" t="s">
        <v>17</v>
      </c>
      <c r="F533" s="188" t="s">
        <v>1050</v>
      </c>
      <c r="G533" s="186"/>
      <c r="H533" s="189">
        <v>770</v>
      </c>
      <c r="I533" s="186"/>
      <c r="J533" s="186"/>
      <c r="K533" s="186"/>
      <c r="L533" s="190"/>
      <c r="M533" s="191"/>
      <c r="N533" s="192"/>
      <c r="O533" s="192"/>
      <c r="P533" s="192"/>
      <c r="Q533" s="192"/>
      <c r="R533" s="192"/>
      <c r="S533" s="192"/>
      <c r="T533" s="193"/>
      <c r="AT533" s="194" t="s">
        <v>117</v>
      </c>
      <c r="AU533" s="194" t="s">
        <v>76</v>
      </c>
      <c r="AV533" s="13" t="s">
        <v>76</v>
      </c>
      <c r="AW533" s="13" t="s">
        <v>28</v>
      </c>
      <c r="AX533" s="13" t="s">
        <v>74</v>
      </c>
      <c r="AY533" s="194" t="s">
        <v>105</v>
      </c>
    </row>
    <row r="534" spans="1:65" s="2" customFormat="1" ht="16.5" customHeight="1">
      <c r="A534" s="31"/>
      <c r="B534" s="32"/>
      <c r="C534" s="169" t="s">
        <v>1051</v>
      </c>
      <c r="D534" s="169" t="s">
        <v>108</v>
      </c>
      <c r="E534" s="170" t="s">
        <v>1052</v>
      </c>
      <c r="F534" s="171" t="s">
        <v>1053</v>
      </c>
      <c r="G534" s="172" t="s">
        <v>120</v>
      </c>
      <c r="H534" s="173">
        <v>73.5</v>
      </c>
      <c r="I534" s="174">
        <v>2540</v>
      </c>
      <c r="J534" s="174">
        <f>ROUND(I534*H534,2)</f>
        <v>186690</v>
      </c>
      <c r="K534" s="171" t="s">
        <v>379</v>
      </c>
      <c r="L534" s="36"/>
      <c r="M534" s="175" t="s">
        <v>17</v>
      </c>
      <c r="N534" s="176" t="s">
        <v>37</v>
      </c>
      <c r="O534" s="177">
        <v>7.45</v>
      </c>
      <c r="P534" s="177">
        <f>O534*H534</f>
        <v>547.57500000000005</v>
      </c>
      <c r="Q534" s="177">
        <v>0</v>
      </c>
      <c r="R534" s="177">
        <f>Q534*H534</f>
        <v>0</v>
      </c>
      <c r="S534" s="177">
        <v>1.8</v>
      </c>
      <c r="T534" s="178">
        <f>S534*H534</f>
        <v>132.30000000000001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79" t="s">
        <v>113</v>
      </c>
      <c r="AT534" s="179" t="s">
        <v>108</v>
      </c>
      <c r="AU534" s="179" t="s">
        <v>76</v>
      </c>
      <c r="AY534" s="17" t="s">
        <v>105</v>
      </c>
      <c r="BE534" s="180">
        <f>IF(N534="základní",J534,0)</f>
        <v>186690</v>
      </c>
      <c r="BF534" s="180">
        <f>IF(N534="snížená",J534,0)</f>
        <v>0</v>
      </c>
      <c r="BG534" s="180">
        <f>IF(N534="zákl. přenesená",J534,0)</f>
        <v>0</v>
      </c>
      <c r="BH534" s="180">
        <f>IF(N534="sníž. přenesená",J534,0)</f>
        <v>0</v>
      </c>
      <c r="BI534" s="180">
        <f>IF(N534="nulová",J534,0)</f>
        <v>0</v>
      </c>
      <c r="BJ534" s="17" t="s">
        <v>74</v>
      </c>
      <c r="BK534" s="180">
        <f>ROUND(I534*H534,2)</f>
        <v>186690</v>
      </c>
      <c r="BL534" s="17" t="s">
        <v>113</v>
      </c>
      <c r="BM534" s="179" t="s">
        <v>1054</v>
      </c>
    </row>
    <row r="535" spans="1:65" s="2" customFormat="1" ht="11.25">
      <c r="A535" s="31"/>
      <c r="B535" s="32"/>
      <c r="C535" s="33"/>
      <c r="D535" s="181" t="s">
        <v>115</v>
      </c>
      <c r="E535" s="33"/>
      <c r="F535" s="182" t="s">
        <v>1053</v>
      </c>
      <c r="G535" s="33"/>
      <c r="H535" s="33"/>
      <c r="I535" s="33"/>
      <c r="J535" s="33"/>
      <c r="K535" s="33"/>
      <c r="L535" s="36"/>
      <c r="M535" s="183"/>
      <c r="N535" s="184"/>
      <c r="O535" s="61"/>
      <c r="P535" s="61"/>
      <c r="Q535" s="61"/>
      <c r="R535" s="61"/>
      <c r="S535" s="61"/>
      <c r="T535" s="62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7" t="s">
        <v>115</v>
      </c>
      <c r="AU535" s="17" t="s">
        <v>76</v>
      </c>
    </row>
    <row r="536" spans="1:65" s="2" customFormat="1" ht="11.25">
      <c r="A536" s="31"/>
      <c r="B536" s="32"/>
      <c r="C536" s="33"/>
      <c r="D536" s="207" t="s">
        <v>382</v>
      </c>
      <c r="E536" s="33"/>
      <c r="F536" s="208" t="s">
        <v>1055</v>
      </c>
      <c r="G536" s="33"/>
      <c r="H536" s="33"/>
      <c r="I536" s="33"/>
      <c r="J536" s="33"/>
      <c r="K536" s="33"/>
      <c r="L536" s="36"/>
      <c r="M536" s="183"/>
      <c r="N536" s="184"/>
      <c r="O536" s="61"/>
      <c r="P536" s="61"/>
      <c r="Q536" s="61"/>
      <c r="R536" s="61"/>
      <c r="S536" s="61"/>
      <c r="T536" s="62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T536" s="17" t="s">
        <v>382</v>
      </c>
      <c r="AU536" s="17" t="s">
        <v>76</v>
      </c>
    </row>
    <row r="537" spans="1:65" s="13" customFormat="1" ht="11.25">
      <c r="B537" s="185"/>
      <c r="C537" s="186"/>
      <c r="D537" s="181" t="s">
        <v>117</v>
      </c>
      <c r="E537" s="187" t="s">
        <v>17</v>
      </c>
      <c r="F537" s="188" t="s">
        <v>1056</v>
      </c>
      <c r="G537" s="186"/>
      <c r="H537" s="189">
        <v>73.5</v>
      </c>
      <c r="I537" s="186"/>
      <c r="J537" s="186"/>
      <c r="K537" s="186"/>
      <c r="L537" s="190"/>
      <c r="M537" s="191"/>
      <c r="N537" s="192"/>
      <c r="O537" s="192"/>
      <c r="P537" s="192"/>
      <c r="Q537" s="192"/>
      <c r="R537" s="192"/>
      <c r="S537" s="192"/>
      <c r="T537" s="193"/>
      <c r="AT537" s="194" t="s">
        <v>117</v>
      </c>
      <c r="AU537" s="194" t="s">
        <v>76</v>
      </c>
      <c r="AV537" s="13" t="s">
        <v>76</v>
      </c>
      <c r="AW537" s="13" t="s">
        <v>28</v>
      </c>
      <c r="AX537" s="13" t="s">
        <v>74</v>
      </c>
      <c r="AY537" s="194" t="s">
        <v>105</v>
      </c>
    </row>
    <row r="538" spans="1:65" s="2" customFormat="1" ht="16.5" customHeight="1">
      <c r="A538" s="31"/>
      <c r="B538" s="32"/>
      <c r="C538" s="169" t="s">
        <v>1057</v>
      </c>
      <c r="D538" s="169" t="s">
        <v>108</v>
      </c>
      <c r="E538" s="170" t="s">
        <v>1058</v>
      </c>
      <c r="F538" s="171" t="s">
        <v>1059</v>
      </c>
      <c r="G538" s="172" t="s">
        <v>378</v>
      </c>
      <c r="H538" s="173">
        <v>39</v>
      </c>
      <c r="I538" s="174">
        <v>1210</v>
      </c>
      <c r="J538" s="174">
        <f>ROUND(I538*H538,2)</f>
        <v>47190</v>
      </c>
      <c r="K538" s="171" t="s">
        <v>379</v>
      </c>
      <c r="L538" s="36"/>
      <c r="M538" s="175" t="s">
        <v>17</v>
      </c>
      <c r="N538" s="176" t="s">
        <v>37</v>
      </c>
      <c r="O538" s="177">
        <v>3.55</v>
      </c>
      <c r="P538" s="177">
        <f>O538*H538</f>
        <v>138.44999999999999</v>
      </c>
      <c r="Q538" s="177">
        <v>0</v>
      </c>
      <c r="R538" s="177">
        <f>Q538*H538</f>
        <v>0</v>
      </c>
      <c r="S538" s="177">
        <v>6.9999999999999999E-4</v>
      </c>
      <c r="T538" s="178">
        <f>S538*H538</f>
        <v>2.7300000000000001E-2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79" t="s">
        <v>113</v>
      </c>
      <c r="AT538" s="179" t="s">
        <v>108</v>
      </c>
      <c r="AU538" s="179" t="s">
        <v>76</v>
      </c>
      <c r="AY538" s="17" t="s">
        <v>105</v>
      </c>
      <c r="BE538" s="180">
        <f>IF(N538="základní",J538,0)</f>
        <v>47190</v>
      </c>
      <c r="BF538" s="180">
        <f>IF(N538="snížená",J538,0)</f>
        <v>0</v>
      </c>
      <c r="BG538" s="180">
        <f>IF(N538="zákl. přenesená",J538,0)</f>
        <v>0</v>
      </c>
      <c r="BH538" s="180">
        <f>IF(N538="sníž. přenesená",J538,0)</f>
        <v>0</v>
      </c>
      <c r="BI538" s="180">
        <f>IF(N538="nulová",J538,0)</f>
        <v>0</v>
      </c>
      <c r="BJ538" s="17" t="s">
        <v>74</v>
      </c>
      <c r="BK538" s="180">
        <f>ROUND(I538*H538,2)</f>
        <v>47190</v>
      </c>
      <c r="BL538" s="17" t="s">
        <v>113</v>
      </c>
      <c r="BM538" s="179" t="s">
        <v>1060</v>
      </c>
    </row>
    <row r="539" spans="1:65" s="2" customFormat="1" ht="11.25">
      <c r="A539" s="31"/>
      <c r="B539" s="32"/>
      <c r="C539" s="33"/>
      <c r="D539" s="181" t="s">
        <v>115</v>
      </c>
      <c r="E539" s="33"/>
      <c r="F539" s="182" t="s">
        <v>1061</v>
      </c>
      <c r="G539" s="33"/>
      <c r="H539" s="33"/>
      <c r="I539" s="33"/>
      <c r="J539" s="33"/>
      <c r="K539" s="33"/>
      <c r="L539" s="36"/>
      <c r="M539" s="183"/>
      <c r="N539" s="184"/>
      <c r="O539" s="61"/>
      <c r="P539" s="61"/>
      <c r="Q539" s="61"/>
      <c r="R539" s="61"/>
      <c r="S539" s="61"/>
      <c r="T539" s="62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7" t="s">
        <v>115</v>
      </c>
      <c r="AU539" s="17" t="s">
        <v>76</v>
      </c>
    </row>
    <row r="540" spans="1:65" s="2" customFormat="1" ht="11.25">
      <c r="A540" s="31"/>
      <c r="B540" s="32"/>
      <c r="C540" s="33"/>
      <c r="D540" s="207" t="s">
        <v>382</v>
      </c>
      <c r="E540" s="33"/>
      <c r="F540" s="208" t="s">
        <v>1062</v>
      </c>
      <c r="G540" s="33"/>
      <c r="H540" s="33"/>
      <c r="I540" s="33"/>
      <c r="J540" s="33"/>
      <c r="K540" s="33"/>
      <c r="L540" s="36"/>
      <c r="M540" s="183"/>
      <c r="N540" s="184"/>
      <c r="O540" s="61"/>
      <c r="P540" s="61"/>
      <c r="Q540" s="61"/>
      <c r="R540" s="61"/>
      <c r="S540" s="61"/>
      <c r="T540" s="62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7" t="s">
        <v>382</v>
      </c>
      <c r="AU540" s="17" t="s">
        <v>76</v>
      </c>
    </row>
    <row r="541" spans="1:65" s="13" customFormat="1" ht="11.25">
      <c r="B541" s="185"/>
      <c r="C541" s="186"/>
      <c r="D541" s="181" t="s">
        <v>117</v>
      </c>
      <c r="E541" s="187" t="s">
        <v>17</v>
      </c>
      <c r="F541" s="188" t="s">
        <v>1063</v>
      </c>
      <c r="G541" s="186"/>
      <c r="H541" s="189">
        <v>39</v>
      </c>
      <c r="I541" s="186"/>
      <c r="J541" s="186"/>
      <c r="K541" s="186"/>
      <c r="L541" s="190"/>
      <c r="M541" s="191"/>
      <c r="N541" s="192"/>
      <c r="O541" s="192"/>
      <c r="P541" s="192"/>
      <c r="Q541" s="192"/>
      <c r="R541" s="192"/>
      <c r="S541" s="192"/>
      <c r="T541" s="193"/>
      <c r="AT541" s="194" t="s">
        <v>117</v>
      </c>
      <c r="AU541" s="194" t="s">
        <v>76</v>
      </c>
      <c r="AV541" s="13" t="s">
        <v>76</v>
      </c>
      <c r="AW541" s="13" t="s">
        <v>28</v>
      </c>
      <c r="AX541" s="13" t="s">
        <v>74</v>
      </c>
      <c r="AY541" s="194" t="s">
        <v>105</v>
      </c>
    </row>
    <row r="542" spans="1:65" s="2" customFormat="1" ht="16.5" customHeight="1">
      <c r="A542" s="31"/>
      <c r="B542" s="32"/>
      <c r="C542" s="169" t="s">
        <v>1064</v>
      </c>
      <c r="D542" s="169" t="s">
        <v>108</v>
      </c>
      <c r="E542" s="170" t="s">
        <v>1065</v>
      </c>
      <c r="F542" s="171" t="s">
        <v>1066</v>
      </c>
      <c r="G542" s="172" t="s">
        <v>378</v>
      </c>
      <c r="H542" s="173">
        <v>4.3</v>
      </c>
      <c r="I542" s="174">
        <v>176</v>
      </c>
      <c r="J542" s="174">
        <f>ROUND(I542*H542,2)</f>
        <v>756.8</v>
      </c>
      <c r="K542" s="171" t="s">
        <v>379</v>
      </c>
      <c r="L542" s="36"/>
      <c r="M542" s="175" t="s">
        <v>17</v>
      </c>
      <c r="N542" s="176" t="s">
        <v>37</v>
      </c>
      <c r="O542" s="177">
        <v>0.51700000000000002</v>
      </c>
      <c r="P542" s="177">
        <f>O542*H542</f>
        <v>2.2231000000000001</v>
      </c>
      <c r="Q542" s="177">
        <v>0</v>
      </c>
      <c r="R542" s="177">
        <f>Q542*H542</f>
        <v>0</v>
      </c>
      <c r="S542" s="177">
        <v>1.7999999999999999E-2</v>
      </c>
      <c r="T542" s="178">
        <f>S542*H542</f>
        <v>7.7399999999999997E-2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79" t="s">
        <v>113</v>
      </c>
      <c r="AT542" s="179" t="s">
        <v>108</v>
      </c>
      <c r="AU542" s="179" t="s">
        <v>76</v>
      </c>
      <c r="AY542" s="17" t="s">
        <v>105</v>
      </c>
      <c r="BE542" s="180">
        <f>IF(N542="základní",J542,0)</f>
        <v>756.8</v>
      </c>
      <c r="BF542" s="180">
        <f>IF(N542="snížená",J542,0)</f>
        <v>0</v>
      </c>
      <c r="BG542" s="180">
        <f>IF(N542="zákl. přenesená",J542,0)</f>
        <v>0</v>
      </c>
      <c r="BH542" s="180">
        <f>IF(N542="sníž. přenesená",J542,0)</f>
        <v>0</v>
      </c>
      <c r="BI542" s="180">
        <f>IF(N542="nulová",J542,0)</f>
        <v>0</v>
      </c>
      <c r="BJ542" s="17" t="s">
        <v>74</v>
      </c>
      <c r="BK542" s="180">
        <f>ROUND(I542*H542,2)</f>
        <v>756.8</v>
      </c>
      <c r="BL542" s="17" t="s">
        <v>113</v>
      </c>
      <c r="BM542" s="179" t="s">
        <v>1067</v>
      </c>
    </row>
    <row r="543" spans="1:65" s="2" customFormat="1" ht="19.5">
      <c r="A543" s="31"/>
      <c r="B543" s="32"/>
      <c r="C543" s="33"/>
      <c r="D543" s="181" t="s">
        <v>115</v>
      </c>
      <c r="E543" s="33"/>
      <c r="F543" s="182" t="s">
        <v>1068</v>
      </c>
      <c r="G543" s="33"/>
      <c r="H543" s="33"/>
      <c r="I543" s="33"/>
      <c r="J543" s="33"/>
      <c r="K543" s="33"/>
      <c r="L543" s="36"/>
      <c r="M543" s="183"/>
      <c r="N543" s="184"/>
      <c r="O543" s="61"/>
      <c r="P543" s="61"/>
      <c r="Q543" s="61"/>
      <c r="R543" s="61"/>
      <c r="S543" s="61"/>
      <c r="T543" s="62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7" t="s">
        <v>115</v>
      </c>
      <c r="AU543" s="17" t="s">
        <v>76</v>
      </c>
    </row>
    <row r="544" spans="1:65" s="2" customFormat="1" ht="11.25">
      <c r="A544" s="31"/>
      <c r="B544" s="32"/>
      <c r="C544" s="33"/>
      <c r="D544" s="207" t="s">
        <v>382</v>
      </c>
      <c r="E544" s="33"/>
      <c r="F544" s="208" t="s">
        <v>1069</v>
      </c>
      <c r="G544" s="33"/>
      <c r="H544" s="33"/>
      <c r="I544" s="33"/>
      <c r="J544" s="33"/>
      <c r="K544" s="33"/>
      <c r="L544" s="36"/>
      <c r="M544" s="183"/>
      <c r="N544" s="184"/>
      <c r="O544" s="61"/>
      <c r="P544" s="61"/>
      <c r="Q544" s="61"/>
      <c r="R544" s="61"/>
      <c r="S544" s="61"/>
      <c r="T544" s="62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T544" s="17" t="s">
        <v>382</v>
      </c>
      <c r="AU544" s="17" t="s">
        <v>76</v>
      </c>
    </row>
    <row r="545" spans="1:65" s="13" customFormat="1" ht="11.25">
      <c r="B545" s="185"/>
      <c r="C545" s="186"/>
      <c r="D545" s="181" t="s">
        <v>117</v>
      </c>
      <c r="E545" s="187" t="s">
        <v>17</v>
      </c>
      <c r="F545" s="188" t="s">
        <v>1070</v>
      </c>
      <c r="G545" s="186"/>
      <c r="H545" s="189">
        <v>4.3</v>
      </c>
      <c r="I545" s="186"/>
      <c r="J545" s="186"/>
      <c r="K545" s="186"/>
      <c r="L545" s="190"/>
      <c r="M545" s="191"/>
      <c r="N545" s="192"/>
      <c r="O545" s="192"/>
      <c r="P545" s="192"/>
      <c r="Q545" s="192"/>
      <c r="R545" s="192"/>
      <c r="S545" s="192"/>
      <c r="T545" s="193"/>
      <c r="AT545" s="194" t="s">
        <v>117</v>
      </c>
      <c r="AU545" s="194" t="s">
        <v>76</v>
      </c>
      <c r="AV545" s="13" t="s">
        <v>76</v>
      </c>
      <c r="AW545" s="13" t="s">
        <v>28</v>
      </c>
      <c r="AX545" s="13" t="s">
        <v>74</v>
      </c>
      <c r="AY545" s="194" t="s">
        <v>105</v>
      </c>
    </row>
    <row r="546" spans="1:65" s="2" customFormat="1" ht="16.5" customHeight="1">
      <c r="A546" s="31"/>
      <c r="B546" s="32"/>
      <c r="C546" s="195" t="s">
        <v>1071</v>
      </c>
      <c r="D546" s="195" t="s">
        <v>134</v>
      </c>
      <c r="E546" s="196" t="s">
        <v>1072</v>
      </c>
      <c r="F546" s="197" t="s">
        <v>1073</v>
      </c>
      <c r="G546" s="198" t="s">
        <v>378</v>
      </c>
      <c r="H546" s="199">
        <v>20</v>
      </c>
      <c r="I546" s="200">
        <v>501</v>
      </c>
      <c r="J546" s="200">
        <f>ROUND(I546*H546,2)</f>
        <v>10020</v>
      </c>
      <c r="K546" s="197" t="s">
        <v>379</v>
      </c>
      <c r="L546" s="201"/>
      <c r="M546" s="202" t="s">
        <v>17</v>
      </c>
      <c r="N546" s="203" t="s">
        <v>37</v>
      </c>
      <c r="O546" s="177">
        <v>0</v>
      </c>
      <c r="P546" s="177">
        <f>O546*H546</f>
        <v>0</v>
      </c>
      <c r="Q546" s="177">
        <v>1.26E-2</v>
      </c>
      <c r="R546" s="177">
        <f>Q546*H546</f>
        <v>0.252</v>
      </c>
      <c r="S546" s="177">
        <v>0</v>
      </c>
      <c r="T546" s="178">
        <f>S546*H546</f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79" t="s">
        <v>138</v>
      </c>
      <c r="AT546" s="179" t="s">
        <v>134</v>
      </c>
      <c r="AU546" s="179" t="s">
        <v>76</v>
      </c>
      <c r="AY546" s="17" t="s">
        <v>105</v>
      </c>
      <c r="BE546" s="180">
        <f>IF(N546="základní",J546,0)</f>
        <v>10020</v>
      </c>
      <c r="BF546" s="180">
        <f>IF(N546="snížená",J546,0)</f>
        <v>0</v>
      </c>
      <c r="BG546" s="180">
        <f>IF(N546="zákl. přenesená",J546,0)</f>
        <v>0</v>
      </c>
      <c r="BH546" s="180">
        <f>IF(N546="sníž. přenesená",J546,0)</f>
        <v>0</v>
      </c>
      <c r="BI546" s="180">
        <f>IF(N546="nulová",J546,0)</f>
        <v>0</v>
      </c>
      <c r="BJ546" s="17" t="s">
        <v>74</v>
      </c>
      <c r="BK546" s="180">
        <f>ROUND(I546*H546,2)</f>
        <v>10020</v>
      </c>
      <c r="BL546" s="17" t="s">
        <v>113</v>
      </c>
      <c r="BM546" s="179" t="s">
        <v>1074</v>
      </c>
    </row>
    <row r="547" spans="1:65" s="2" customFormat="1" ht="11.25">
      <c r="A547" s="31"/>
      <c r="B547" s="32"/>
      <c r="C547" s="33"/>
      <c r="D547" s="181" t="s">
        <v>115</v>
      </c>
      <c r="E547" s="33"/>
      <c r="F547" s="182" t="s">
        <v>1073</v>
      </c>
      <c r="G547" s="33"/>
      <c r="H547" s="33"/>
      <c r="I547" s="33"/>
      <c r="J547" s="33"/>
      <c r="K547" s="33"/>
      <c r="L547" s="36"/>
      <c r="M547" s="183"/>
      <c r="N547" s="184"/>
      <c r="O547" s="61"/>
      <c r="P547" s="61"/>
      <c r="Q547" s="61"/>
      <c r="R547" s="61"/>
      <c r="S547" s="61"/>
      <c r="T547" s="62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7" t="s">
        <v>115</v>
      </c>
      <c r="AU547" s="17" t="s">
        <v>76</v>
      </c>
    </row>
    <row r="548" spans="1:65" s="13" customFormat="1" ht="11.25">
      <c r="B548" s="185"/>
      <c r="C548" s="186"/>
      <c r="D548" s="181" t="s">
        <v>117</v>
      </c>
      <c r="E548" s="187" t="s">
        <v>17</v>
      </c>
      <c r="F548" s="188" t="s">
        <v>202</v>
      </c>
      <c r="G548" s="186"/>
      <c r="H548" s="189">
        <v>20</v>
      </c>
      <c r="I548" s="186"/>
      <c r="J548" s="186"/>
      <c r="K548" s="186"/>
      <c r="L548" s="190"/>
      <c r="M548" s="191"/>
      <c r="N548" s="192"/>
      <c r="O548" s="192"/>
      <c r="P548" s="192"/>
      <c r="Q548" s="192"/>
      <c r="R548" s="192"/>
      <c r="S548" s="192"/>
      <c r="T548" s="193"/>
      <c r="AT548" s="194" t="s">
        <v>117</v>
      </c>
      <c r="AU548" s="194" t="s">
        <v>76</v>
      </c>
      <c r="AV548" s="13" t="s">
        <v>76</v>
      </c>
      <c r="AW548" s="13" t="s">
        <v>28</v>
      </c>
      <c r="AX548" s="13" t="s">
        <v>74</v>
      </c>
      <c r="AY548" s="194" t="s">
        <v>105</v>
      </c>
    </row>
    <row r="549" spans="1:65" s="2" customFormat="1" ht="16.5" customHeight="1">
      <c r="A549" s="31"/>
      <c r="B549" s="32"/>
      <c r="C549" s="169" t="s">
        <v>1075</v>
      </c>
      <c r="D549" s="169" t="s">
        <v>108</v>
      </c>
      <c r="E549" s="170" t="s">
        <v>1076</v>
      </c>
      <c r="F549" s="171" t="s">
        <v>1077</v>
      </c>
      <c r="G549" s="172" t="s">
        <v>144</v>
      </c>
      <c r="H549" s="173">
        <v>14</v>
      </c>
      <c r="I549" s="174">
        <v>1930</v>
      </c>
      <c r="J549" s="174">
        <f>ROUND(I549*H549,2)</f>
        <v>27020</v>
      </c>
      <c r="K549" s="171" t="s">
        <v>379</v>
      </c>
      <c r="L549" s="36"/>
      <c r="M549" s="175" t="s">
        <v>17</v>
      </c>
      <c r="N549" s="176" t="s">
        <v>37</v>
      </c>
      <c r="O549" s="177">
        <v>5.14</v>
      </c>
      <c r="P549" s="177">
        <f>O549*H549</f>
        <v>71.959999999999994</v>
      </c>
      <c r="Q549" s="177">
        <v>6.0000000000000002E-5</v>
      </c>
      <c r="R549" s="177">
        <f>Q549*H549</f>
        <v>8.4000000000000003E-4</v>
      </c>
      <c r="S549" s="177">
        <v>0</v>
      </c>
      <c r="T549" s="178">
        <f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179" t="s">
        <v>113</v>
      </c>
      <c r="AT549" s="179" t="s">
        <v>108</v>
      </c>
      <c r="AU549" s="179" t="s">
        <v>76</v>
      </c>
      <c r="AY549" s="17" t="s">
        <v>105</v>
      </c>
      <c r="BE549" s="180">
        <f>IF(N549="základní",J549,0)</f>
        <v>27020</v>
      </c>
      <c r="BF549" s="180">
        <f>IF(N549="snížená",J549,0)</f>
        <v>0</v>
      </c>
      <c r="BG549" s="180">
        <f>IF(N549="zákl. přenesená",J549,0)</f>
        <v>0</v>
      </c>
      <c r="BH549" s="180">
        <f>IF(N549="sníž. přenesená",J549,0)</f>
        <v>0</v>
      </c>
      <c r="BI549" s="180">
        <f>IF(N549="nulová",J549,0)</f>
        <v>0</v>
      </c>
      <c r="BJ549" s="17" t="s">
        <v>74</v>
      </c>
      <c r="BK549" s="180">
        <f>ROUND(I549*H549,2)</f>
        <v>27020</v>
      </c>
      <c r="BL549" s="17" t="s">
        <v>113</v>
      </c>
      <c r="BM549" s="179" t="s">
        <v>1078</v>
      </c>
    </row>
    <row r="550" spans="1:65" s="2" customFormat="1" ht="11.25">
      <c r="A550" s="31"/>
      <c r="B550" s="32"/>
      <c r="C550" s="33"/>
      <c r="D550" s="181" t="s">
        <v>115</v>
      </c>
      <c r="E550" s="33"/>
      <c r="F550" s="182" t="s">
        <v>1079</v>
      </c>
      <c r="G550" s="33"/>
      <c r="H550" s="33"/>
      <c r="I550" s="33"/>
      <c r="J550" s="33"/>
      <c r="K550" s="33"/>
      <c r="L550" s="36"/>
      <c r="M550" s="183"/>
      <c r="N550" s="184"/>
      <c r="O550" s="61"/>
      <c r="P550" s="61"/>
      <c r="Q550" s="61"/>
      <c r="R550" s="61"/>
      <c r="S550" s="61"/>
      <c r="T550" s="62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T550" s="17" t="s">
        <v>115</v>
      </c>
      <c r="AU550" s="17" t="s">
        <v>76</v>
      </c>
    </row>
    <row r="551" spans="1:65" s="2" customFormat="1" ht="11.25">
      <c r="A551" s="31"/>
      <c r="B551" s="32"/>
      <c r="C551" s="33"/>
      <c r="D551" s="207" t="s">
        <v>382</v>
      </c>
      <c r="E551" s="33"/>
      <c r="F551" s="208" t="s">
        <v>1080</v>
      </c>
      <c r="G551" s="33"/>
      <c r="H551" s="33"/>
      <c r="I551" s="33"/>
      <c r="J551" s="33"/>
      <c r="K551" s="33"/>
      <c r="L551" s="36"/>
      <c r="M551" s="183"/>
      <c r="N551" s="184"/>
      <c r="O551" s="61"/>
      <c r="P551" s="61"/>
      <c r="Q551" s="61"/>
      <c r="R551" s="61"/>
      <c r="S551" s="61"/>
      <c r="T551" s="62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7" t="s">
        <v>382</v>
      </c>
      <c r="AU551" s="17" t="s">
        <v>76</v>
      </c>
    </row>
    <row r="552" spans="1:65" s="13" customFormat="1" ht="11.25">
      <c r="B552" s="185"/>
      <c r="C552" s="186"/>
      <c r="D552" s="181" t="s">
        <v>117</v>
      </c>
      <c r="E552" s="187" t="s">
        <v>17</v>
      </c>
      <c r="F552" s="188" t="s">
        <v>1081</v>
      </c>
      <c r="G552" s="186"/>
      <c r="H552" s="189">
        <v>14</v>
      </c>
      <c r="I552" s="186"/>
      <c r="J552" s="186"/>
      <c r="K552" s="186"/>
      <c r="L552" s="190"/>
      <c r="M552" s="191"/>
      <c r="N552" s="192"/>
      <c r="O552" s="192"/>
      <c r="P552" s="192"/>
      <c r="Q552" s="192"/>
      <c r="R552" s="192"/>
      <c r="S552" s="192"/>
      <c r="T552" s="193"/>
      <c r="AT552" s="194" t="s">
        <v>117</v>
      </c>
      <c r="AU552" s="194" t="s">
        <v>76</v>
      </c>
      <c r="AV552" s="13" t="s">
        <v>76</v>
      </c>
      <c r="AW552" s="13" t="s">
        <v>28</v>
      </c>
      <c r="AX552" s="13" t="s">
        <v>74</v>
      </c>
      <c r="AY552" s="194" t="s">
        <v>105</v>
      </c>
    </row>
    <row r="553" spans="1:65" s="2" customFormat="1" ht="16.5" customHeight="1">
      <c r="A553" s="31"/>
      <c r="B553" s="32"/>
      <c r="C553" s="169" t="s">
        <v>1082</v>
      </c>
      <c r="D553" s="169" t="s">
        <v>108</v>
      </c>
      <c r="E553" s="170" t="s">
        <v>1083</v>
      </c>
      <c r="F553" s="171" t="s">
        <v>1084</v>
      </c>
      <c r="G553" s="172" t="s">
        <v>263</v>
      </c>
      <c r="H553" s="173">
        <v>6</v>
      </c>
      <c r="I553" s="174">
        <v>232</v>
      </c>
      <c r="J553" s="174">
        <f>ROUND(I553*H553,2)</f>
        <v>1392</v>
      </c>
      <c r="K553" s="171" t="s">
        <v>379</v>
      </c>
      <c r="L553" s="36"/>
      <c r="M553" s="175" t="s">
        <v>17</v>
      </c>
      <c r="N553" s="176" t="s">
        <v>37</v>
      </c>
      <c r="O553" s="177">
        <v>0.44</v>
      </c>
      <c r="P553" s="177">
        <f>O553*H553</f>
        <v>2.64</v>
      </c>
      <c r="Q553" s="177">
        <v>0</v>
      </c>
      <c r="R553" s="177">
        <f>Q553*H553</f>
        <v>0</v>
      </c>
      <c r="S553" s="177">
        <v>0</v>
      </c>
      <c r="T553" s="178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79" t="s">
        <v>113</v>
      </c>
      <c r="AT553" s="179" t="s">
        <v>108</v>
      </c>
      <c r="AU553" s="179" t="s">
        <v>76</v>
      </c>
      <c r="AY553" s="17" t="s">
        <v>105</v>
      </c>
      <c r="BE553" s="180">
        <f>IF(N553="základní",J553,0)</f>
        <v>1392</v>
      </c>
      <c r="BF553" s="180">
        <f>IF(N553="snížená",J553,0)</f>
        <v>0</v>
      </c>
      <c r="BG553" s="180">
        <f>IF(N553="zákl. přenesená",J553,0)</f>
        <v>0</v>
      </c>
      <c r="BH553" s="180">
        <f>IF(N553="sníž. přenesená",J553,0)</f>
        <v>0</v>
      </c>
      <c r="BI553" s="180">
        <f>IF(N553="nulová",J553,0)</f>
        <v>0</v>
      </c>
      <c r="BJ553" s="17" t="s">
        <v>74</v>
      </c>
      <c r="BK553" s="180">
        <f>ROUND(I553*H553,2)</f>
        <v>1392</v>
      </c>
      <c r="BL553" s="17" t="s">
        <v>113</v>
      </c>
      <c r="BM553" s="179" t="s">
        <v>1085</v>
      </c>
    </row>
    <row r="554" spans="1:65" s="2" customFormat="1" ht="11.25">
      <c r="A554" s="31"/>
      <c r="B554" s="32"/>
      <c r="C554" s="33"/>
      <c r="D554" s="181" t="s">
        <v>115</v>
      </c>
      <c r="E554" s="33"/>
      <c r="F554" s="182" t="s">
        <v>1086</v>
      </c>
      <c r="G554" s="33"/>
      <c r="H554" s="33"/>
      <c r="I554" s="33"/>
      <c r="J554" s="33"/>
      <c r="K554" s="33"/>
      <c r="L554" s="36"/>
      <c r="M554" s="183"/>
      <c r="N554" s="184"/>
      <c r="O554" s="61"/>
      <c r="P554" s="61"/>
      <c r="Q554" s="61"/>
      <c r="R554" s="61"/>
      <c r="S554" s="61"/>
      <c r="T554" s="62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T554" s="17" t="s">
        <v>115</v>
      </c>
      <c r="AU554" s="17" t="s">
        <v>76</v>
      </c>
    </row>
    <row r="555" spans="1:65" s="2" customFormat="1" ht="11.25">
      <c r="A555" s="31"/>
      <c r="B555" s="32"/>
      <c r="C555" s="33"/>
      <c r="D555" s="207" t="s">
        <v>382</v>
      </c>
      <c r="E555" s="33"/>
      <c r="F555" s="208" t="s">
        <v>1087</v>
      </c>
      <c r="G555" s="33"/>
      <c r="H555" s="33"/>
      <c r="I555" s="33"/>
      <c r="J555" s="33"/>
      <c r="K555" s="33"/>
      <c r="L555" s="36"/>
      <c r="M555" s="183"/>
      <c r="N555" s="184"/>
      <c r="O555" s="61"/>
      <c r="P555" s="61"/>
      <c r="Q555" s="61"/>
      <c r="R555" s="61"/>
      <c r="S555" s="61"/>
      <c r="T555" s="62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7" t="s">
        <v>382</v>
      </c>
      <c r="AU555" s="17" t="s">
        <v>76</v>
      </c>
    </row>
    <row r="556" spans="1:65" s="13" customFormat="1" ht="11.25">
      <c r="B556" s="185"/>
      <c r="C556" s="186"/>
      <c r="D556" s="181" t="s">
        <v>117</v>
      </c>
      <c r="E556" s="187" t="s">
        <v>17</v>
      </c>
      <c r="F556" s="188" t="s">
        <v>1088</v>
      </c>
      <c r="G556" s="186"/>
      <c r="H556" s="189">
        <v>6</v>
      </c>
      <c r="I556" s="186"/>
      <c r="J556" s="186"/>
      <c r="K556" s="186"/>
      <c r="L556" s="190"/>
      <c r="M556" s="191"/>
      <c r="N556" s="192"/>
      <c r="O556" s="192"/>
      <c r="P556" s="192"/>
      <c r="Q556" s="192"/>
      <c r="R556" s="192"/>
      <c r="S556" s="192"/>
      <c r="T556" s="193"/>
      <c r="AT556" s="194" t="s">
        <v>117</v>
      </c>
      <c r="AU556" s="194" t="s">
        <v>76</v>
      </c>
      <c r="AV556" s="13" t="s">
        <v>76</v>
      </c>
      <c r="AW556" s="13" t="s">
        <v>28</v>
      </c>
      <c r="AX556" s="13" t="s">
        <v>74</v>
      </c>
      <c r="AY556" s="194" t="s">
        <v>105</v>
      </c>
    </row>
    <row r="557" spans="1:65" s="2" customFormat="1" ht="21.75" customHeight="1">
      <c r="A557" s="31"/>
      <c r="B557" s="32"/>
      <c r="C557" s="169" t="s">
        <v>1089</v>
      </c>
      <c r="D557" s="169" t="s">
        <v>108</v>
      </c>
      <c r="E557" s="170" t="s">
        <v>1090</v>
      </c>
      <c r="F557" s="171" t="s">
        <v>1091</v>
      </c>
      <c r="G557" s="172" t="s">
        <v>378</v>
      </c>
      <c r="H557" s="173">
        <v>548</v>
      </c>
      <c r="I557" s="174">
        <v>74.900000000000006</v>
      </c>
      <c r="J557" s="174">
        <f>ROUND(I557*H557,2)</f>
        <v>41045.199999999997</v>
      </c>
      <c r="K557" s="171" t="s">
        <v>379</v>
      </c>
      <c r="L557" s="36"/>
      <c r="M557" s="175" t="s">
        <v>17</v>
      </c>
      <c r="N557" s="176" t="s">
        <v>37</v>
      </c>
      <c r="O557" s="177">
        <v>0.14000000000000001</v>
      </c>
      <c r="P557" s="177">
        <f>O557*H557</f>
        <v>76.720000000000013</v>
      </c>
      <c r="Q557" s="177">
        <v>0</v>
      </c>
      <c r="R557" s="177">
        <f>Q557*H557</f>
        <v>0</v>
      </c>
      <c r="S557" s="177">
        <v>0</v>
      </c>
      <c r="T557" s="178">
        <f>S557*H557</f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179" t="s">
        <v>113</v>
      </c>
      <c r="AT557" s="179" t="s">
        <v>108</v>
      </c>
      <c r="AU557" s="179" t="s">
        <v>76</v>
      </c>
      <c r="AY557" s="17" t="s">
        <v>105</v>
      </c>
      <c r="BE557" s="180">
        <f>IF(N557="základní",J557,0)</f>
        <v>41045.199999999997</v>
      </c>
      <c r="BF557" s="180">
        <f>IF(N557="snížená",J557,0)</f>
        <v>0</v>
      </c>
      <c r="BG557" s="180">
        <f>IF(N557="zákl. přenesená",J557,0)</f>
        <v>0</v>
      </c>
      <c r="BH557" s="180">
        <f>IF(N557="sníž. přenesená",J557,0)</f>
        <v>0</v>
      </c>
      <c r="BI557" s="180">
        <f>IF(N557="nulová",J557,0)</f>
        <v>0</v>
      </c>
      <c r="BJ557" s="17" t="s">
        <v>74</v>
      </c>
      <c r="BK557" s="180">
        <f>ROUND(I557*H557,2)</f>
        <v>41045.199999999997</v>
      </c>
      <c r="BL557" s="17" t="s">
        <v>113</v>
      </c>
      <c r="BM557" s="179" t="s">
        <v>1092</v>
      </c>
    </row>
    <row r="558" spans="1:65" s="2" customFormat="1" ht="19.5">
      <c r="A558" s="31"/>
      <c r="B558" s="32"/>
      <c r="C558" s="33"/>
      <c r="D558" s="181" t="s">
        <v>115</v>
      </c>
      <c r="E558" s="33"/>
      <c r="F558" s="182" t="s">
        <v>1093</v>
      </c>
      <c r="G558" s="33"/>
      <c r="H558" s="33"/>
      <c r="I558" s="33"/>
      <c r="J558" s="33"/>
      <c r="K558" s="33"/>
      <c r="L558" s="36"/>
      <c r="M558" s="183"/>
      <c r="N558" s="184"/>
      <c r="O558" s="61"/>
      <c r="P558" s="61"/>
      <c r="Q558" s="61"/>
      <c r="R558" s="61"/>
      <c r="S558" s="61"/>
      <c r="T558" s="62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T558" s="17" t="s">
        <v>115</v>
      </c>
      <c r="AU558" s="17" t="s">
        <v>76</v>
      </c>
    </row>
    <row r="559" spans="1:65" s="2" customFormat="1" ht="11.25">
      <c r="A559" s="31"/>
      <c r="B559" s="32"/>
      <c r="C559" s="33"/>
      <c r="D559" s="207" t="s">
        <v>382</v>
      </c>
      <c r="E559" s="33"/>
      <c r="F559" s="208" t="s">
        <v>1094</v>
      </c>
      <c r="G559" s="33"/>
      <c r="H559" s="33"/>
      <c r="I559" s="33"/>
      <c r="J559" s="33"/>
      <c r="K559" s="33"/>
      <c r="L559" s="36"/>
      <c r="M559" s="183"/>
      <c r="N559" s="184"/>
      <c r="O559" s="61"/>
      <c r="P559" s="61"/>
      <c r="Q559" s="61"/>
      <c r="R559" s="61"/>
      <c r="S559" s="61"/>
      <c r="T559" s="62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7" t="s">
        <v>382</v>
      </c>
      <c r="AU559" s="17" t="s">
        <v>76</v>
      </c>
    </row>
    <row r="560" spans="1:65" s="13" customFormat="1" ht="11.25">
      <c r="B560" s="185"/>
      <c r="C560" s="186"/>
      <c r="D560" s="181" t="s">
        <v>117</v>
      </c>
      <c r="E560" s="187" t="s">
        <v>17</v>
      </c>
      <c r="F560" s="188" t="s">
        <v>1095</v>
      </c>
      <c r="G560" s="186"/>
      <c r="H560" s="189">
        <v>548</v>
      </c>
      <c r="I560" s="186"/>
      <c r="J560" s="186"/>
      <c r="K560" s="186"/>
      <c r="L560" s="190"/>
      <c r="M560" s="191"/>
      <c r="N560" s="192"/>
      <c r="O560" s="192"/>
      <c r="P560" s="192"/>
      <c r="Q560" s="192"/>
      <c r="R560" s="192"/>
      <c r="S560" s="192"/>
      <c r="T560" s="193"/>
      <c r="AT560" s="194" t="s">
        <v>117</v>
      </c>
      <c r="AU560" s="194" t="s">
        <v>76</v>
      </c>
      <c r="AV560" s="13" t="s">
        <v>76</v>
      </c>
      <c r="AW560" s="13" t="s">
        <v>28</v>
      </c>
      <c r="AX560" s="13" t="s">
        <v>74</v>
      </c>
      <c r="AY560" s="194" t="s">
        <v>105</v>
      </c>
    </row>
    <row r="561" spans="1:65" s="2" customFormat="1" ht="24.2" customHeight="1">
      <c r="A561" s="31"/>
      <c r="B561" s="32"/>
      <c r="C561" s="169" t="s">
        <v>1096</v>
      </c>
      <c r="D561" s="169" t="s">
        <v>108</v>
      </c>
      <c r="E561" s="170" t="s">
        <v>1097</v>
      </c>
      <c r="F561" s="171" t="s">
        <v>1098</v>
      </c>
      <c r="G561" s="172" t="s">
        <v>378</v>
      </c>
      <c r="H561" s="173">
        <v>548</v>
      </c>
      <c r="I561" s="174">
        <v>44.8</v>
      </c>
      <c r="J561" s="174">
        <f>ROUND(I561*H561,2)</f>
        <v>24550.400000000001</v>
      </c>
      <c r="K561" s="171" t="s">
        <v>379</v>
      </c>
      <c r="L561" s="36"/>
      <c r="M561" s="175" t="s">
        <v>17</v>
      </c>
      <c r="N561" s="176" t="s">
        <v>37</v>
      </c>
      <c r="O561" s="177">
        <v>8.6999999999999994E-2</v>
      </c>
      <c r="P561" s="177">
        <f>O561*H561</f>
        <v>47.675999999999995</v>
      </c>
      <c r="Q561" s="177">
        <v>0</v>
      </c>
      <c r="R561" s="177">
        <f>Q561*H561</f>
        <v>0</v>
      </c>
      <c r="S561" s="177">
        <v>0</v>
      </c>
      <c r="T561" s="178">
        <f>S561*H561</f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179" t="s">
        <v>113</v>
      </c>
      <c r="AT561" s="179" t="s">
        <v>108</v>
      </c>
      <c r="AU561" s="179" t="s">
        <v>76</v>
      </c>
      <c r="AY561" s="17" t="s">
        <v>105</v>
      </c>
      <c r="BE561" s="180">
        <f>IF(N561="základní",J561,0)</f>
        <v>24550.400000000001</v>
      </c>
      <c r="BF561" s="180">
        <f>IF(N561="snížená",J561,0)</f>
        <v>0</v>
      </c>
      <c r="BG561" s="180">
        <f>IF(N561="zákl. přenesená",J561,0)</f>
        <v>0</v>
      </c>
      <c r="BH561" s="180">
        <f>IF(N561="sníž. přenesená",J561,0)</f>
        <v>0</v>
      </c>
      <c r="BI561" s="180">
        <f>IF(N561="nulová",J561,0)</f>
        <v>0</v>
      </c>
      <c r="BJ561" s="17" t="s">
        <v>74</v>
      </c>
      <c r="BK561" s="180">
        <f>ROUND(I561*H561,2)</f>
        <v>24550.400000000001</v>
      </c>
      <c r="BL561" s="17" t="s">
        <v>113</v>
      </c>
      <c r="BM561" s="179" t="s">
        <v>1099</v>
      </c>
    </row>
    <row r="562" spans="1:65" s="2" customFormat="1" ht="19.5">
      <c r="A562" s="31"/>
      <c r="B562" s="32"/>
      <c r="C562" s="33"/>
      <c r="D562" s="181" t="s">
        <v>115</v>
      </c>
      <c r="E562" s="33"/>
      <c r="F562" s="182" t="s">
        <v>1100</v>
      </c>
      <c r="G562" s="33"/>
      <c r="H562" s="33"/>
      <c r="I562" s="33"/>
      <c r="J562" s="33"/>
      <c r="K562" s="33"/>
      <c r="L562" s="36"/>
      <c r="M562" s="183"/>
      <c r="N562" s="184"/>
      <c r="O562" s="61"/>
      <c r="P562" s="61"/>
      <c r="Q562" s="61"/>
      <c r="R562" s="61"/>
      <c r="S562" s="61"/>
      <c r="T562" s="62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T562" s="17" t="s">
        <v>115</v>
      </c>
      <c r="AU562" s="17" t="s">
        <v>76</v>
      </c>
    </row>
    <row r="563" spans="1:65" s="2" customFormat="1" ht="11.25">
      <c r="A563" s="31"/>
      <c r="B563" s="32"/>
      <c r="C563" s="33"/>
      <c r="D563" s="207" t="s">
        <v>382</v>
      </c>
      <c r="E563" s="33"/>
      <c r="F563" s="208" t="s">
        <v>1101</v>
      </c>
      <c r="G563" s="33"/>
      <c r="H563" s="33"/>
      <c r="I563" s="33"/>
      <c r="J563" s="33"/>
      <c r="K563" s="33"/>
      <c r="L563" s="36"/>
      <c r="M563" s="183"/>
      <c r="N563" s="184"/>
      <c r="O563" s="61"/>
      <c r="P563" s="61"/>
      <c r="Q563" s="61"/>
      <c r="R563" s="61"/>
      <c r="S563" s="61"/>
      <c r="T563" s="62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7" t="s">
        <v>382</v>
      </c>
      <c r="AU563" s="17" t="s">
        <v>76</v>
      </c>
    </row>
    <row r="564" spans="1:65" s="13" customFormat="1" ht="11.25">
      <c r="B564" s="185"/>
      <c r="C564" s="186"/>
      <c r="D564" s="181" t="s">
        <v>117</v>
      </c>
      <c r="E564" s="187" t="s">
        <v>17</v>
      </c>
      <c r="F564" s="188" t="s">
        <v>1095</v>
      </c>
      <c r="G564" s="186"/>
      <c r="H564" s="189">
        <v>548</v>
      </c>
      <c r="I564" s="186"/>
      <c r="J564" s="186"/>
      <c r="K564" s="186"/>
      <c r="L564" s="190"/>
      <c r="M564" s="191"/>
      <c r="N564" s="192"/>
      <c r="O564" s="192"/>
      <c r="P564" s="192"/>
      <c r="Q564" s="192"/>
      <c r="R564" s="192"/>
      <c r="S564" s="192"/>
      <c r="T564" s="193"/>
      <c r="AT564" s="194" t="s">
        <v>117</v>
      </c>
      <c r="AU564" s="194" t="s">
        <v>76</v>
      </c>
      <c r="AV564" s="13" t="s">
        <v>76</v>
      </c>
      <c r="AW564" s="13" t="s">
        <v>28</v>
      </c>
      <c r="AX564" s="13" t="s">
        <v>74</v>
      </c>
      <c r="AY564" s="194" t="s">
        <v>105</v>
      </c>
    </row>
    <row r="565" spans="1:65" s="2" customFormat="1" ht="21.75" customHeight="1">
      <c r="A565" s="31"/>
      <c r="B565" s="32"/>
      <c r="C565" s="169" t="s">
        <v>1102</v>
      </c>
      <c r="D565" s="169" t="s">
        <v>108</v>
      </c>
      <c r="E565" s="170" t="s">
        <v>1103</v>
      </c>
      <c r="F565" s="171" t="s">
        <v>1104</v>
      </c>
      <c r="G565" s="172" t="s">
        <v>378</v>
      </c>
      <c r="H565" s="173">
        <v>8394</v>
      </c>
      <c r="I565" s="174">
        <v>0.67</v>
      </c>
      <c r="J565" s="174">
        <f>ROUND(I565*H565,2)</f>
        <v>5623.98</v>
      </c>
      <c r="K565" s="171" t="s">
        <v>379</v>
      </c>
      <c r="L565" s="36"/>
      <c r="M565" s="175" t="s">
        <v>17</v>
      </c>
      <c r="N565" s="176" t="s">
        <v>37</v>
      </c>
      <c r="O565" s="177">
        <v>0</v>
      </c>
      <c r="P565" s="177">
        <f>O565*H565</f>
        <v>0</v>
      </c>
      <c r="Q565" s="177">
        <v>0</v>
      </c>
      <c r="R565" s="177">
        <f>Q565*H565</f>
        <v>0</v>
      </c>
      <c r="S565" s="177">
        <v>0</v>
      </c>
      <c r="T565" s="178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79" t="s">
        <v>113</v>
      </c>
      <c r="AT565" s="179" t="s">
        <v>108</v>
      </c>
      <c r="AU565" s="179" t="s">
        <v>76</v>
      </c>
      <c r="AY565" s="17" t="s">
        <v>105</v>
      </c>
      <c r="BE565" s="180">
        <f>IF(N565="základní",J565,0)</f>
        <v>5623.98</v>
      </c>
      <c r="BF565" s="180">
        <f>IF(N565="snížená",J565,0)</f>
        <v>0</v>
      </c>
      <c r="BG565" s="180">
        <f>IF(N565="zákl. přenesená",J565,0)</f>
        <v>0</v>
      </c>
      <c r="BH565" s="180">
        <f>IF(N565="sníž. přenesená",J565,0)</f>
        <v>0</v>
      </c>
      <c r="BI565" s="180">
        <f>IF(N565="nulová",J565,0)</f>
        <v>0</v>
      </c>
      <c r="BJ565" s="17" t="s">
        <v>74</v>
      </c>
      <c r="BK565" s="180">
        <f>ROUND(I565*H565,2)</f>
        <v>5623.98</v>
      </c>
      <c r="BL565" s="17" t="s">
        <v>113</v>
      </c>
      <c r="BM565" s="179" t="s">
        <v>1105</v>
      </c>
    </row>
    <row r="566" spans="1:65" s="2" customFormat="1" ht="19.5">
      <c r="A566" s="31"/>
      <c r="B566" s="32"/>
      <c r="C566" s="33"/>
      <c r="D566" s="181" t="s">
        <v>115</v>
      </c>
      <c r="E566" s="33"/>
      <c r="F566" s="182" t="s">
        <v>1106</v>
      </c>
      <c r="G566" s="33"/>
      <c r="H566" s="33"/>
      <c r="I566" s="33"/>
      <c r="J566" s="33"/>
      <c r="K566" s="33"/>
      <c r="L566" s="36"/>
      <c r="M566" s="183"/>
      <c r="N566" s="184"/>
      <c r="O566" s="61"/>
      <c r="P566" s="61"/>
      <c r="Q566" s="61"/>
      <c r="R566" s="61"/>
      <c r="S566" s="61"/>
      <c r="T566" s="62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T566" s="17" t="s">
        <v>115</v>
      </c>
      <c r="AU566" s="17" t="s">
        <v>76</v>
      </c>
    </row>
    <row r="567" spans="1:65" s="2" customFormat="1" ht="11.25">
      <c r="A567" s="31"/>
      <c r="B567" s="32"/>
      <c r="C567" s="33"/>
      <c r="D567" s="207" t="s">
        <v>382</v>
      </c>
      <c r="E567" s="33"/>
      <c r="F567" s="208" t="s">
        <v>1107</v>
      </c>
      <c r="G567" s="33"/>
      <c r="H567" s="33"/>
      <c r="I567" s="33"/>
      <c r="J567" s="33"/>
      <c r="K567" s="33"/>
      <c r="L567" s="36"/>
      <c r="M567" s="183"/>
      <c r="N567" s="184"/>
      <c r="O567" s="61"/>
      <c r="P567" s="61"/>
      <c r="Q567" s="61"/>
      <c r="R567" s="61"/>
      <c r="S567" s="61"/>
      <c r="T567" s="62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7" t="s">
        <v>382</v>
      </c>
      <c r="AU567" s="17" t="s">
        <v>76</v>
      </c>
    </row>
    <row r="568" spans="1:65" s="13" customFormat="1" ht="11.25">
      <c r="B568" s="185"/>
      <c r="C568" s="186"/>
      <c r="D568" s="181" t="s">
        <v>117</v>
      </c>
      <c r="E568" s="187" t="s">
        <v>17</v>
      </c>
      <c r="F568" s="188" t="s">
        <v>1108</v>
      </c>
      <c r="G568" s="186"/>
      <c r="H568" s="189">
        <v>8394</v>
      </c>
      <c r="I568" s="186"/>
      <c r="J568" s="186"/>
      <c r="K568" s="186"/>
      <c r="L568" s="190"/>
      <c r="M568" s="191"/>
      <c r="N568" s="192"/>
      <c r="O568" s="192"/>
      <c r="P568" s="192"/>
      <c r="Q568" s="192"/>
      <c r="R568" s="192"/>
      <c r="S568" s="192"/>
      <c r="T568" s="193"/>
      <c r="AT568" s="194" t="s">
        <v>117</v>
      </c>
      <c r="AU568" s="194" t="s">
        <v>76</v>
      </c>
      <c r="AV568" s="13" t="s">
        <v>76</v>
      </c>
      <c r="AW568" s="13" t="s">
        <v>28</v>
      </c>
      <c r="AX568" s="13" t="s">
        <v>74</v>
      </c>
      <c r="AY568" s="194" t="s">
        <v>105</v>
      </c>
    </row>
    <row r="569" spans="1:65" s="2" customFormat="1" ht="16.5" customHeight="1">
      <c r="A569" s="31"/>
      <c r="B569" s="32"/>
      <c r="C569" s="169" t="s">
        <v>1109</v>
      </c>
      <c r="D569" s="169" t="s">
        <v>108</v>
      </c>
      <c r="E569" s="170" t="s">
        <v>1110</v>
      </c>
      <c r="F569" s="171" t="s">
        <v>1111</v>
      </c>
      <c r="G569" s="172" t="s">
        <v>120</v>
      </c>
      <c r="H569" s="173">
        <v>125</v>
      </c>
      <c r="I569" s="174">
        <v>45.2</v>
      </c>
      <c r="J569" s="174">
        <f>ROUND(I569*H569,2)</f>
        <v>5650</v>
      </c>
      <c r="K569" s="171" t="s">
        <v>379</v>
      </c>
      <c r="L569" s="36"/>
      <c r="M569" s="175" t="s">
        <v>17</v>
      </c>
      <c r="N569" s="176" t="s">
        <v>37</v>
      </c>
      <c r="O569" s="177">
        <v>9.8000000000000004E-2</v>
      </c>
      <c r="P569" s="177">
        <f>O569*H569</f>
        <v>12.25</v>
      </c>
      <c r="Q569" s="177">
        <v>0</v>
      </c>
      <c r="R569" s="177">
        <f>Q569*H569</f>
        <v>0</v>
      </c>
      <c r="S569" s="177">
        <v>0</v>
      </c>
      <c r="T569" s="178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79" t="s">
        <v>113</v>
      </c>
      <c r="AT569" s="179" t="s">
        <v>108</v>
      </c>
      <c r="AU569" s="179" t="s">
        <v>76</v>
      </c>
      <c r="AY569" s="17" t="s">
        <v>105</v>
      </c>
      <c r="BE569" s="180">
        <f>IF(N569="základní",J569,0)</f>
        <v>5650</v>
      </c>
      <c r="BF569" s="180">
        <f>IF(N569="snížená",J569,0)</f>
        <v>0</v>
      </c>
      <c r="BG569" s="180">
        <f>IF(N569="zákl. přenesená",J569,0)</f>
        <v>0</v>
      </c>
      <c r="BH569" s="180">
        <f>IF(N569="sníž. přenesená",J569,0)</f>
        <v>0</v>
      </c>
      <c r="BI569" s="180">
        <f>IF(N569="nulová",J569,0)</f>
        <v>0</v>
      </c>
      <c r="BJ569" s="17" t="s">
        <v>74</v>
      </c>
      <c r="BK569" s="180">
        <f>ROUND(I569*H569,2)</f>
        <v>5650</v>
      </c>
      <c r="BL569" s="17" t="s">
        <v>113</v>
      </c>
      <c r="BM569" s="179" t="s">
        <v>1112</v>
      </c>
    </row>
    <row r="570" spans="1:65" s="2" customFormat="1" ht="11.25">
      <c r="A570" s="31"/>
      <c r="B570" s="32"/>
      <c r="C570" s="33"/>
      <c r="D570" s="181" t="s">
        <v>115</v>
      </c>
      <c r="E570" s="33"/>
      <c r="F570" s="182" t="s">
        <v>1113</v>
      </c>
      <c r="G570" s="33"/>
      <c r="H570" s="33"/>
      <c r="I570" s="33"/>
      <c r="J570" s="33"/>
      <c r="K570" s="33"/>
      <c r="L570" s="36"/>
      <c r="M570" s="183"/>
      <c r="N570" s="184"/>
      <c r="O570" s="61"/>
      <c r="P570" s="61"/>
      <c r="Q570" s="61"/>
      <c r="R570" s="61"/>
      <c r="S570" s="61"/>
      <c r="T570" s="62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7" t="s">
        <v>115</v>
      </c>
      <c r="AU570" s="17" t="s">
        <v>76</v>
      </c>
    </row>
    <row r="571" spans="1:65" s="2" customFormat="1" ht="11.25">
      <c r="A571" s="31"/>
      <c r="B571" s="32"/>
      <c r="C571" s="33"/>
      <c r="D571" s="207" t="s">
        <v>382</v>
      </c>
      <c r="E571" s="33"/>
      <c r="F571" s="208" t="s">
        <v>1114</v>
      </c>
      <c r="G571" s="33"/>
      <c r="H571" s="33"/>
      <c r="I571" s="33"/>
      <c r="J571" s="33"/>
      <c r="K571" s="33"/>
      <c r="L571" s="36"/>
      <c r="M571" s="183"/>
      <c r="N571" s="184"/>
      <c r="O571" s="61"/>
      <c r="P571" s="61"/>
      <c r="Q571" s="61"/>
      <c r="R571" s="61"/>
      <c r="S571" s="61"/>
      <c r="T571" s="62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7" t="s">
        <v>382</v>
      </c>
      <c r="AU571" s="17" t="s">
        <v>76</v>
      </c>
    </row>
    <row r="572" spans="1:65" s="13" customFormat="1" ht="11.25">
      <c r="B572" s="185"/>
      <c r="C572" s="186"/>
      <c r="D572" s="181" t="s">
        <v>117</v>
      </c>
      <c r="E572" s="187" t="s">
        <v>17</v>
      </c>
      <c r="F572" s="188" t="s">
        <v>1115</v>
      </c>
      <c r="G572" s="186"/>
      <c r="H572" s="189">
        <v>125</v>
      </c>
      <c r="I572" s="186"/>
      <c r="J572" s="186"/>
      <c r="K572" s="186"/>
      <c r="L572" s="190"/>
      <c r="M572" s="191"/>
      <c r="N572" s="192"/>
      <c r="O572" s="192"/>
      <c r="P572" s="192"/>
      <c r="Q572" s="192"/>
      <c r="R572" s="192"/>
      <c r="S572" s="192"/>
      <c r="T572" s="193"/>
      <c r="AT572" s="194" t="s">
        <v>117</v>
      </c>
      <c r="AU572" s="194" t="s">
        <v>76</v>
      </c>
      <c r="AV572" s="13" t="s">
        <v>76</v>
      </c>
      <c r="AW572" s="13" t="s">
        <v>28</v>
      </c>
      <c r="AX572" s="13" t="s">
        <v>74</v>
      </c>
      <c r="AY572" s="194" t="s">
        <v>105</v>
      </c>
    </row>
    <row r="573" spans="1:65" s="2" customFormat="1" ht="21.75" customHeight="1">
      <c r="A573" s="31"/>
      <c r="B573" s="32"/>
      <c r="C573" s="169" t="s">
        <v>802</v>
      </c>
      <c r="D573" s="169" t="s">
        <v>108</v>
      </c>
      <c r="E573" s="170" t="s">
        <v>1116</v>
      </c>
      <c r="F573" s="171" t="s">
        <v>1117</v>
      </c>
      <c r="G573" s="172" t="s">
        <v>120</v>
      </c>
      <c r="H573" s="173">
        <v>2500</v>
      </c>
      <c r="I573" s="174">
        <v>0.61</v>
      </c>
      <c r="J573" s="174">
        <f>ROUND(I573*H573,2)</f>
        <v>1525</v>
      </c>
      <c r="K573" s="171" t="s">
        <v>379</v>
      </c>
      <c r="L573" s="36"/>
      <c r="M573" s="175" t="s">
        <v>17</v>
      </c>
      <c r="N573" s="176" t="s">
        <v>37</v>
      </c>
      <c r="O573" s="177">
        <v>0</v>
      </c>
      <c r="P573" s="177">
        <f>O573*H573</f>
        <v>0</v>
      </c>
      <c r="Q573" s="177">
        <v>0</v>
      </c>
      <c r="R573" s="177">
        <f>Q573*H573</f>
        <v>0</v>
      </c>
      <c r="S573" s="177">
        <v>0</v>
      </c>
      <c r="T573" s="178">
        <f>S573*H573</f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179" t="s">
        <v>113</v>
      </c>
      <c r="AT573" s="179" t="s">
        <v>108</v>
      </c>
      <c r="AU573" s="179" t="s">
        <v>76</v>
      </c>
      <c r="AY573" s="17" t="s">
        <v>105</v>
      </c>
      <c r="BE573" s="180">
        <f>IF(N573="základní",J573,0)</f>
        <v>1525</v>
      </c>
      <c r="BF573" s="180">
        <f>IF(N573="snížená",J573,0)</f>
        <v>0</v>
      </c>
      <c r="BG573" s="180">
        <f>IF(N573="zákl. přenesená",J573,0)</f>
        <v>0</v>
      </c>
      <c r="BH573" s="180">
        <f>IF(N573="sníž. přenesená",J573,0)</f>
        <v>0</v>
      </c>
      <c r="BI573" s="180">
        <f>IF(N573="nulová",J573,0)</f>
        <v>0</v>
      </c>
      <c r="BJ573" s="17" t="s">
        <v>74</v>
      </c>
      <c r="BK573" s="180">
        <f>ROUND(I573*H573,2)</f>
        <v>1525</v>
      </c>
      <c r="BL573" s="17" t="s">
        <v>113</v>
      </c>
      <c r="BM573" s="179" t="s">
        <v>1118</v>
      </c>
    </row>
    <row r="574" spans="1:65" s="2" customFormat="1" ht="11.25">
      <c r="A574" s="31"/>
      <c r="B574" s="32"/>
      <c r="C574" s="33"/>
      <c r="D574" s="181" t="s">
        <v>115</v>
      </c>
      <c r="E574" s="33"/>
      <c r="F574" s="182" t="s">
        <v>1119</v>
      </c>
      <c r="G574" s="33"/>
      <c r="H574" s="33"/>
      <c r="I574" s="33"/>
      <c r="J574" s="33"/>
      <c r="K574" s="33"/>
      <c r="L574" s="36"/>
      <c r="M574" s="183"/>
      <c r="N574" s="184"/>
      <c r="O574" s="61"/>
      <c r="P574" s="61"/>
      <c r="Q574" s="61"/>
      <c r="R574" s="61"/>
      <c r="S574" s="61"/>
      <c r="T574" s="62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T574" s="17" t="s">
        <v>115</v>
      </c>
      <c r="AU574" s="17" t="s">
        <v>76</v>
      </c>
    </row>
    <row r="575" spans="1:65" s="2" customFormat="1" ht="11.25">
      <c r="A575" s="31"/>
      <c r="B575" s="32"/>
      <c r="C575" s="33"/>
      <c r="D575" s="207" t="s">
        <v>382</v>
      </c>
      <c r="E575" s="33"/>
      <c r="F575" s="208" t="s">
        <v>1120</v>
      </c>
      <c r="G575" s="33"/>
      <c r="H575" s="33"/>
      <c r="I575" s="33"/>
      <c r="J575" s="33"/>
      <c r="K575" s="33"/>
      <c r="L575" s="36"/>
      <c r="M575" s="183"/>
      <c r="N575" s="184"/>
      <c r="O575" s="61"/>
      <c r="P575" s="61"/>
      <c r="Q575" s="61"/>
      <c r="R575" s="61"/>
      <c r="S575" s="61"/>
      <c r="T575" s="62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7" t="s">
        <v>382</v>
      </c>
      <c r="AU575" s="17" t="s">
        <v>76</v>
      </c>
    </row>
    <row r="576" spans="1:65" s="13" customFormat="1" ht="11.25">
      <c r="B576" s="185"/>
      <c r="C576" s="186"/>
      <c r="D576" s="181" t="s">
        <v>117</v>
      </c>
      <c r="E576" s="187" t="s">
        <v>17</v>
      </c>
      <c r="F576" s="188" t="s">
        <v>1121</v>
      </c>
      <c r="G576" s="186"/>
      <c r="H576" s="189">
        <v>2500</v>
      </c>
      <c r="I576" s="186"/>
      <c r="J576" s="186"/>
      <c r="K576" s="186"/>
      <c r="L576" s="190"/>
      <c r="M576" s="191"/>
      <c r="N576" s="192"/>
      <c r="O576" s="192"/>
      <c r="P576" s="192"/>
      <c r="Q576" s="192"/>
      <c r="R576" s="192"/>
      <c r="S576" s="192"/>
      <c r="T576" s="193"/>
      <c r="AT576" s="194" t="s">
        <v>117</v>
      </c>
      <c r="AU576" s="194" t="s">
        <v>76</v>
      </c>
      <c r="AV576" s="13" t="s">
        <v>76</v>
      </c>
      <c r="AW576" s="13" t="s">
        <v>28</v>
      </c>
      <c r="AX576" s="13" t="s">
        <v>74</v>
      </c>
      <c r="AY576" s="194" t="s">
        <v>105</v>
      </c>
    </row>
    <row r="577" spans="1:65" s="2" customFormat="1" ht="21.75" customHeight="1">
      <c r="A577" s="31"/>
      <c r="B577" s="32"/>
      <c r="C577" s="169" t="s">
        <v>1122</v>
      </c>
      <c r="D577" s="169" t="s">
        <v>108</v>
      </c>
      <c r="E577" s="170" t="s">
        <v>1123</v>
      </c>
      <c r="F577" s="171" t="s">
        <v>1124</v>
      </c>
      <c r="G577" s="172" t="s">
        <v>120</v>
      </c>
      <c r="H577" s="173">
        <v>125</v>
      </c>
      <c r="I577" s="174">
        <v>27.2</v>
      </c>
      <c r="J577" s="174">
        <f>ROUND(I577*H577,2)</f>
        <v>3400</v>
      </c>
      <c r="K577" s="171" t="s">
        <v>379</v>
      </c>
      <c r="L577" s="36"/>
      <c r="M577" s="175" t="s">
        <v>17</v>
      </c>
      <c r="N577" s="176" t="s">
        <v>37</v>
      </c>
      <c r="O577" s="177">
        <v>0.06</v>
      </c>
      <c r="P577" s="177">
        <f>O577*H577</f>
        <v>7.5</v>
      </c>
      <c r="Q577" s="177">
        <v>0</v>
      </c>
      <c r="R577" s="177">
        <f>Q577*H577</f>
        <v>0</v>
      </c>
      <c r="S577" s="177">
        <v>0</v>
      </c>
      <c r="T577" s="178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79" t="s">
        <v>113</v>
      </c>
      <c r="AT577" s="179" t="s">
        <v>108</v>
      </c>
      <c r="AU577" s="179" t="s">
        <v>76</v>
      </c>
      <c r="AY577" s="17" t="s">
        <v>105</v>
      </c>
      <c r="BE577" s="180">
        <f>IF(N577="základní",J577,0)</f>
        <v>3400</v>
      </c>
      <c r="BF577" s="180">
        <f>IF(N577="snížená",J577,0)</f>
        <v>0</v>
      </c>
      <c r="BG577" s="180">
        <f>IF(N577="zákl. přenesená",J577,0)</f>
        <v>0</v>
      </c>
      <c r="BH577" s="180">
        <f>IF(N577="sníž. přenesená",J577,0)</f>
        <v>0</v>
      </c>
      <c r="BI577" s="180">
        <f>IF(N577="nulová",J577,0)</f>
        <v>0</v>
      </c>
      <c r="BJ577" s="17" t="s">
        <v>74</v>
      </c>
      <c r="BK577" s="180">
        <f>ROUND(I577*H577,2)</f>
        <v>3400</v>
      </c>
      <c r="BL577" s="17" t="s">
        <v>113</v>
      </c>
      <c r="BM577" s="179" t="s">
        <v>1125</v>
      </c>
    </row>
    <row r="578" spans="1:65" s="2" customFormat="1" ht="11.25">
      <c r="A578" s="31"/>
      <c r="B578" s="32"/>
      <c r="C578" s="33"/>
      <c r="D578" s="181" t="s">
        <v>115</v>
      </c>
      <c r="E578" s="33"/>
      <c r="F578" s="182" t="s">
        <v>1126</v>
      </c>
      <c r="G578" s="33"/>
      <c r="H578" s="33"/>
      <c r="I578" s="33"/>
      <c r="J578" s="33"/>
      <c r="K578" s="33"/>
      <c r="L578" s="36"/>
      <c r="M578" s="183"/>
      <c r="N578" s="184"/>
      <c r="O578" s="61"/>
      <c r="P578" s="61"/>
      <c r="Q578" s="61"/>
      <c r="R578" s="61"/>
      <c r="S578" s="61"/>
      <c r="T578" s="62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T578" s="17" t="s">
        <v>115</v>
      </c>
      <c r="AU578" s="17" t="s">
        <v>76</v>
      </c>
    </row>
    <row r="579" spans="1:65" s="2" customFormat="1" ht="11.25">
      <c r="A579" s="31"/>
      <c r="B579" s="32"/>
      <c r="C579" s="33"/>
      <c r="D579" s="207" t="s">
        <v>382</v>
      </c>
      <c r="E579" s="33"/>
      <c r="F579" s="208" t="s">
        <v>1127</v>
      </c>
      <c r="G579" s="33"/>
      <c r="H579" s="33"/>
      <c r="I579" s="33"/>
      <c r="J579" s="33"/>
      <c r="K579" s="33"/>
      <c r="L579" s="36"/>
      <c r="M579" s="183"/>
      <c r="N579" s="184"/>
      <c r="O579" s="61"/>
      <c r="P579" s="61"/>
      <c r="Q579" s="61"/>
      <c r="R579" s="61"/>
      <c r="S579" s="61"/>
      <c r="T579" s="62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7" t="s">
        <v>382</v>
      </c>
      <c r="AU579" s="17" t="s">
        <v>76</v>
      </c>
    </row>
    <row r="580" spans="1:65" s="13" customFormat="1" ht="11.25">
      <c r="B580" s="185"/>
      <c r="C580" s="186"/>
      <c r="D580" s="181" t="s">
        <v>117</v>
      </c>
      <c r="E580" s="187" t="s">
        <v>17</v>
      </c>
      <c r="F580" s="188" t="s">
        <v>1115</v>
      </c>
      <c r="G580" s="186"/>
      <c r="H580" s="189">
        <v>125</v>
      </c>
      <c r="I580" s="186"/>
      <c r="J580" s="186"/>
      <c r="K580" s="186"/>
      <c r="L580" s="190"/>
      <c r="M580" s="191"/>
      <c r="N580" s="192"/>
      <c r="O580" s="192"/>
      <c r="P580" s="192"/>
      <c r="Q580" s="192"/>
      <c r="R580" s="192"/>
      <c r="S580" s="192"/>
      <c r="T580" s="193"/>
      <c r="AT580" s="194" t="s">
        <v>117</v>
      </c>
      <c r="AU580" s="194" t="s">
        <v>76</v>
      </c>
      <c r="AV580" s="13" t="s">
        <v>76</v>
      </c>
      <c r="AW580" s="13" t="s">
        <v>28</v>
      </c>
      <c r="AX580" s="13" t="s">
        <v>74</v>
      </c>
      <c r="AY580" s="194" t="s">
        <v>105</v>
      </c>
    </row>
    <row r="581" spans="1:65" s="2" customFormat="1" ht="16.5" customHeight="1">
      <c r="A581" s="31"/>
      <c r="B581" s="32"/>
      <c r="C581" s="169" t="s">
        <v>1128</v>
      </c>
      <c r="D581" s="169" t="s">
        <v>108</v>
      </c>
      <c r="E581" s="170" t="s">
        <v>1129</v>
      </c>
      <c r="F581" s="171" t="s">
        <v>1130</v>
      </c>
      <c r="G581" s="172" t="s">
        <v>378</v>
      </c>
      <c r="H581" s="173">
        <v>488</v>
      </c>
      <c r="I581" s="174">
        <v>26.5</v>
      </c>
      <c r="J581" s="174">
        <f>ROUND(I581*H581,2)</f>
        <v>12932</v>
      </c>
      <c r="K581" s="171" t="s">
        <v>379</v>
      </c>
      <c r="L581" s="36"/>
      <c r="M581" s="175" t="s">
        <v>17</v>
      </c>
      <c r="N581" s="176" t="s">
        <v>37</v>
      </c>
      <c r="O581" s="177">
        <v>6.0999999999999999E-2</v>
      </c>
      <c r="P581" s="177">
        <f>O581*H581</f>
        <v>29.768000000000001</v>
      </c>
      <c r="Q581" s="177">
        <v>0</v>
      </c>
      <c r="R581" s="177">
        <f>Q581*H581</f>
        <v>0</v>
      </c>
      <c r="S581" s="177">
        <v>0</v>
      </c>
      <c r="T581" s="178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79" t="s">
        <v>113</v>
      </c>
      <c r="AT581" s="179" t="s">
        <v>108</v>
      </c>
      <c r="AU581" s="179" t="s">
        <v>76</v>
      </c>
      <c r="AY581" s="17" t="s">
        <v>105</v>
      </c>
      <c r="BE581" s="180">
        <f>IF(N581="základní",J581,0)</f>
        <v>12932</v>
      </c>
      <c r="BF581" s="180">
        <f>IF(N581="snížená",J581,0)</f>
        <v>0</v>
      </c>
      <c r="BG581" s="180">
        <f>IF(N581="zákl. přenesená",J581,0)</f>
        <v>0</v>
      </c>
      <c r="BH581" s="180">
        <f>IF(N581="sníž. přenesená",J581,0)</f>
        <v>0</v>
      </c>
      <c r="BI581" s="180">
        <f>IF(N581="nulová",J581,0)</f>
        <v>0</v>
      </c>
      <c r="BJ581" s="17" t="s">
        <v>74</v>
      </c>
      <c r="BK581" s="180">
        <f>ROUND(I581*H581,2)</f>
        <v>12932</v>
      </c>
      <c r="BL581" s="17" t="s">
        <v>113</v>
      </c>
      <c r="BM581" s="179" t="s">
        <v>1131</v>
      </c>
    </row>
    <row r="582" spans="1:65" s="2" customFormat="1" ht="11.25">
      <c r="A582" s="31"/>
      <c r="B582" s="32"/>
      <c r="C582" s="33"/>
      <c r="D582" s="181" t="s">
        <v>115</v>
      </c>
      <c r="E582" s="33"/>
      <c r="F582" s="182" t="s">
        <v>1132</v>
      </c>
      <c r="G582" s="33"/>
      <c r="H582" s="33"/>
      <c r="I582" s="33"/>
      <c r="J582" s="33"/>
      <c r="K582" s="33"/>
      <c r="L582" s="36"/>
      <c r="M582" s="183"/>
      <c r="N582" s="184"/>
      <c r="O582" s="61"/>
      <c r="P582" s="61"/>
      <c r="Q582" s="61"/>
      <c r="R582" s="61"/>
      <c r="S582" s="61"/>
      <c r="T582" s="62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7" t="s">
        <v>115</v>
      </c>
      <c r="AU582" s="17" t="s">
        <v>76</v>
      </c>
    </row>
    <row r="583" spans="1:65" s="2" customFormat="1" ht="11.25">
      <c r="A583" s="31"/>
      <c r="B583" s="32"/>
      <c r="C583" s="33"/>
      <c r="D583" s="207" t="s">
        <v>382</v>
      </c>
      <c r="E583" s="33"/>
      <c r="F583" s="208" t="s">
        <v>1133</v>
      </c>
      <c r="G583" s="33"/>
      <c r="H583" s="33"/>
      <c r="I583" s="33"/>
      <c r="J583" s="33"/>
      <c r="K583" s="33"/>
      <c r="L583" s="36"/>
      <c r="M583" s="183"/>
      <c r="N583" s="184"/>
      <c r="O583" s="61"/>
      <c r="P583" s="61"/>
      <c r="Q583" s="61"/>
      <c r="R583" s="61"/>
      <c r="S583" s="61"/>
      <c r="T583" s="62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7" t="s">
        <v>382</v>
      </c>
      <c r="AU583" s="17" t="s">
        <v>76</v>
      </c>
    </row>
    <row r="584" spans="1:65" s="13" customFormat="1" ht="11.25">
      <c r="B584" s="185"/>
      <c r="C584" s="186"/>
      <c r="D584" s="181" t="s">
        <v>117</v>
      </c>
      <c r="E584" s="187" t="s">
        <v>17</v>
      </c>
      <c r="F584" s="188" t="s">
        <v>1134</v>
      </c>
      <c r="G584" s="186"/>
      <c r="H584" s="189">
        <v>488</v>
      </c>
      <c r="I584" s="186"/>
      <c r="J584" s="186"/>
      <c r="K584" s="186"/>
      <c r="L584" s="190"/>
      <c r="M584" s="191"/>
      <c r="N584" s="192"/>
      <c r="O584" s="192"/>
      <c r="P584" s="192"/>
      <c r="Q584" s="192"/>
      <c r="R584" s="192"/>
      <c r="S584" s="192"/>
      <c r="T584" s="193"/>
      <c r="AT584" s="194" t="s">
        <v>117</v>
      </c>
      <c r="AU584" s="194" t="s">
        <v>76</v>
      </c>
      <c r="AV584" s="13" t="s">
        <v>76</v>
      </c>
      <c r="AW584" s="13" t="s">
        <v>28</v>
      </c>
      <c r="AX584" s="13" t="s">
        <v>74</v>
      </c>
      <c r="AY584" s="194" t="s">
        <v>105</v>
      </c>
    </row>
    <row r="585" spans="1:65" s="2" customFormat="1" ht="16.5" customHeight="1">
      <c r="A585" s="31"/>
      <c r="B585" s="32"/>
      <c r="C585" s="169" t="s">
        <v>1135</v>
      </c>
      <c r="D585" s="169" t="s">
        <v>108</v>
      </c>
      <c r="E585" s="170" t="s">
        <v>1136</v>
      </c>
      <c r="F585" s="171" t="s">
        <v>1137</v>
      </c>
      <c r="G585" s="172" t="s">
        <v>378</v>
      </c>
      <c r="H585" s="173">
        <v>10248</v>
      </c>
      <c r="I585" s="174">
        <v>1.1000000000000001</v>
      </c>
      <c r="J585" s="174">
        <f>ROUND(I585*H585,2)</f>
        <v>11272.8</v>
      </c>
      <c r="K585" s="171" t="s">
        <v>379</v>
      </c>
      <c r="L585" s="36"/>
      <c r="M585" s="175" t="s">
        <v>17</v>
      </c>
      <c r="N585" s="176" t="s">
        <v>37</v>
      </c>
      <c r="O585" s="177">
        <v>0</v>
      </c>
      <c r="P585" s="177">
        <f>O585*H585</f>
        <v>0</v>
      </c>
      <c r="Q585" s="177">
        <v>0</v>
      </c>
      <c r="R585" s="177">
        <f>Q585*H585</f>
        <v>0</v>
      </c>
      <c r="S585" s="177">
        <v>0</v>
      </c>
      <c r="T585" s="178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179" t="s">
        <v>113</v>
      </c>
      <c r="AT585" s="179" t="s">
        <v>108</v>
      </c>
      <c r="AU585" s="179" t="s">
        <v>76</v>
      </c>
      <c r="AY585" s="17" t="s">
        <v>105</v>
      </c>
      <c r="BE585" s="180">
        <f>IF(N585="základní",J585,0)</f>
        <v>11272.8</v>
      </c>
      <c r="BF585" s="180">
        <f>IF(N585="snížená",J585,0)</f>
        <v>0</v>
      </c>
      <c r="BG585" s="180">
        <f>IF(N585="zákl. přenesená",J585,0)</f>
        <v>0</v>
      </c>
      <c r="BH585" s="180">
        <f>IF(N585="sníž. přenesená",J585,0)</f>
        <v>0</v>
      </c>
      <c r="BI585" s="180">
        <f>IF(N585="nulová",J585,0)</f>
        <v>0</v>
      </c>
      <c r="BJ585" s="17" t="s">
        <v>74</v>
      </c>
      <c r="BK585" s="180">
        <f>ROUND(I585*H585,2)</f>
        <v>11272.8</v>
      </c>
      <c r="BL585" s="17" t="s">
        <v>113</v>
      </c>
      <c r="BM585" s="179" t="s">
        <v>1138</v>
      </c>
    </row>
    <row r="586" spans="1:65" s="2" customFormat="1" ht="11.25">
      <c r="A586" s="31"/>
      <c r="B586" s="32"/>
      <c r="C586" s="33"/>
      <c r="D586" s="181" t="s">
        <v>115</v>
      </c>
      <c r="E586" s="33"/>
      <c r="F586" s="182" t="s">
        <v>1139</v>
      </c>
      <c r="G586" s="33"/>
      <c r="H586" s="33"/>
      <c r="I586" s="33"/>
      <c r="J586" s="33"/>
      <c r="K586" s="33"/>
      <c r="L586" s="36"/>
      <c r="M586" s="183"/>
      <c r="N586" s="184"/>
      <c r="O586" s="61"/>
      <c r="P586" s="61"/>
      <c r="Q586" s="61"/>
      <c r="R586" s="61"/>
      <c r="S586" s="61"/>
      <c r="T586" s="62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T586" s="17" t="s">
        <v>115</v>
      </c>
      <c r="AU586" s="17" t="s">
        <v>76</v>
      </c>
    </row>
    <row r="587" spans="1:65" s="2" customFormat="1" ht="11.25">
      <c r="A587" s="31"/>
      <c r="B587" s="32"/>
      <c r="C587" s="33"/>
      <c r="D587" s="207" t="s">
        <v>382</v>
      </c>
      <c r="E587" s="33"/>
      <c r="F587" s="208" t="s">
        <v>1140</v>
      </c>
      <c r="G587" s="33"/>
      <c r="H587" s="33"/>
      <c r="I587" s="33"/>
      <c r="J587" s="33"/>
      <c r="K587" s="33"/>
      <c r="L587" s="36"/>
      <c r="M587" s="183"/>
      <c r="N587" s="184"/>
      <c r="O587" s="61"/>
      <c r="P587" s="61"/>
      <c r="Q587" s="61"/>
      <c r="R587" s="61"/>
      <c r="S587" s="61"/>
      <c r="T587" s="62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7" t="s">
        <v>382</v>
      </c>
      <c r="AU587" s="17" t="s">
        <v>76</v>
      </c>
    </row>
    <row r="588" spans="1:65" s="13" customFormat="1" ht="11.25">
      <c r="B588" s="185"/>
      <c r="C588" s="186"/>
      <c r="D588" s="181" t="s">
        <v>117</v>
      </c>
      <c r="E588" s="187" t="s">
        <v>17</v>
      </c>
      <c r="F588" s="188" t="s">
        <v>1141</v>
      </c>
      <c r="G588" s="186"/>
      <c r="H588" s="189">
        <v>10248</v>
      </c>
      <c r="I588" s="186"/>
      <c r="J588" s="186"/>
      <c r="K588" s="186"/>
      <c r="L588" s="190"/>
      <c r="M588" s="191"/>
      <c r="N588" s="192"/>
      <c r="O588" s="192"/>
      <c r="P588" s="192"/>
      <c r="Q588" s="192"/>
      <c r="R588" s="192"/>
      <c r="S588" s="192"/>
      <c r="T588" s="193"/>
      <c r="AT588" s="194" t="s">
        <v>117</v>
      </c>
      <c r="AU588" s="194" t="s">
        <v>76</v>
      </c>
      <c r="AV588" s="13" t="s">
        <v>76</v>
      </c>
      <c r="AW588" s="13" t="s">
        <v>28</v>
      </c>
      <c r="AX588" s="13" t="s">
        <v>74</v>
      </c>
      <c r="AY588" s="194" t="s">
        <v>105</v>
      </c>
    </row>
    <row r="589" spans="1:65" s="2" customFormat="1" ht="16.5" customHeight="1">
      <c r="A589" s="31"/>
      <c r="B589" s="32"/>
      <c r="C589" s="169" t="s">
        <v>1142</v>
      </c>
      <c r="D589" s="169" t="s">
        <v>108</v>
      </c>
      <c r="E589" s="170" t="s">
        <v>1143</v>
      </c>
      <c r="F589" s="171" t="s">
        <v>1144</v>
      </c>
      <c r="G589" s="172" t="s">
        <v>378</v>
      </c>
      <c r="H589" s="173">
        <v>488</v>
      </c>
      <c r="I589" s="174">
        <v>17.8</v>
      </c>
      <c r="J589" s="174">
        <f>ROUND(I589*H589,2)</f>
        <v>8686.4</v>
      </c>
      <c r="K589" s="171" t="s">
        <v>379</v>
      </c>
      <c r="L589" s="36"/>
      <c r="M589" s="175" t="s">
        <v>17</v>
      </c>
      <c r="N589" s="176" t="s">
        <v>37</v>
      </c>
      <c r="O589" s="177">
        <v>4.1000000000000002E-2</v>
      </c>
      <c r="P589" s="177">
        <f>O589*H589</f>
        <v>20.007999999999999</v>
      </c>
      <c r="Q589" s="177">
        <v>0</v>
      </c>
      <c r="R589" s="177">
        <f>Q589*H589</f>
        <v>0</v>
      </c>
      <c r="S589" s="177">
        <v>0</v>
      </c>
      <c r="T589" s="178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79" t="s">
        <v>113</v>
      </c>
      <c r="AT589" s="179" t="s">
        <v>108</v>
      </c>
      <c r="AU589" s="179" t="s">
        <v>76</v>
      </c>
      <c r="AY589" s="17" t="s">
        <v>105</v>
      </c>
      <c r="BE589" s="180">
        <f>IF(N589="základní",J589,0)</f>
        <v>8686.4</v>
      </c>
      <c r="BF589" s="180">
        <f>IF(N589="snížená",J589,0)</f>
        <v>0</v>
      </c>
      <c r="BG589" s="180">
        <f>IF(N589="zákl. přenesená",J589,0)</f>
        <v>0</v>
      </c>
      <c r="BH589" s="180">
        <f>IF(N589="sníž. přenesená",J589,0)</f>
        <v>0</v>
      </c>
      <c r="BI589" s="180">
        <f>IF(N589="nulová",J589,0)</f>
        <v>0</v>
      </c>
      <c r="BJ589" s="17" t="s">
        <v>74</v>
      </c>
      <c r="BK589" s="180">
        <f>ROUND(I589*H589,2)</f>
        <v>8686.4</v>
      </c>
      <c r="BL589" s="17" t="s">
        <v>113</v>
      </c>
      <c r="BM589" s="179" t="s">
        <v>1145</v>
      </c>
    </row>
    <row r="590" spans="1:65" s="2" customFormat="1" ht="11.25">
      <c r="A590" s="31"/>
      <c r="B590" s="32"/>
      <c r="C590" s="33"/>
      <c r="D590" s="181" t="s">
        <v>115</v>
      </c>
      <c r="E590" s="33"/>
      <c r="F590" s="182" t="s">
        <v>1146</v>
      </c>
      <c r="G590" s="33"/>
      <c r="H590" s="33"/>
      <c r="I590" s="33"/>
      <c r="J590" s="33"/>
      <c r="K590" s="33"/>
      <c r="L590" s="36"/>
      <c r="M590" s="183"/>
      <c r="N590" s="184"/>
      <c r="O590" s="61"/>
      <c r="P590" s="61"/>
      <c r="Q590" s="61"/>
      <c r="R590" s="61"/>
      <c r="S590" s="61"/>
      <c r="T590" s="62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T590" s="17" t="s">
        <v>115</v>
      </c>
      <c r="AU590" s="17" t="s">
        <v>76</v>
      </c>
    </row>
    <row r="591" spans="1:65" s="2" customFormat="1" ht="11.25">
      <c r="A591" s="31"/>
      <c r="B591" s="32"/>
      <c r="C591" s="33"/>
      <c r="D591" s="207" t="s">
        <v>382</v>
      </c>
      <c r="E591" s="33"/>
      <c r="F591" s="208" t="s">
        <v>1147</v>
      </c>
      <c r="G591" s="33"/>
      <c r="H591" s="33"/>
      <c r="I591" s="33"/>
      <c r="J591" s="33"/>
      <c r="K591" s="33"/>
      <c r="L591" s="36"/>
      <c r="M591" s="183"/>
      <c r="N591" s="184"/>
      <c r="O591" s="61"/>
      <c r="P591" s="61"/>
      <c r="Q591" s="61"/>
      <c r="R591" s="61"/>
      <c r="S591" s="61"/>
      <c r="T591" s="62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7" t="s">
        <v>382</v>
      </c>
      <c r="AU591" s="17" t="s">
        <v>76</v>
      </c>
    </row>
    <row r="592" spans="1:65" s="13" customFormat="1" ht="11.25">
      <c r="B592" s="185"/>
      <c r="C592" s="186"/>
      <c r="D592" s="181" t="s">
        <v>117</v>
      </c>
      <c r="E592" s="187" t="s">
        <v>17</v>
      </c>
      <c r="F592" s="188" t="s">
        <v>1134</v>
      </c>
      <c r="G592" s="186"/>
      <c r="H592" s="189">
        <v>488</v>
      </c>
      <c r="I592" s="186"/>
      <c r="J592" s="186"/>
      <c r="K592" s="186"/>
      <c r="L592" s="190"/>
      <c r="M592" s="191"/>
      <c r="N592" s="192"/>
      <c r="O592" s="192"/>
      <c r="P592" s="192"/>
      <c r="Q592" s="192"/>
      <c r="R592" s="192"/>
      <c r="S592" s="192"/>
      <c r="T592" s="193"/>
      <c r="AT592" s="194" t="s">
        <v>117</v>
      </c>
      <c r="AU592" s="194" t="s">
        <v>76</v>
      </c>
      <c r="AV592" s="13" t="s">
        <v>76</v>
      </c>
      <c r="AW592" s="13" t="s">
        <v>28</v>
      </c>
      <c r="AX592" s="13" t="s">
        <v>74</v>
      </c>
      <c r="AY592" s="194" t="s">
        <v>105</v>
      </c>
    </row>
    <row r="593" spans="1:65" s="2" customFormat="1" ht="16.5" customHeight="1">
      <c r="A593" s="31"/>
      <c r="B593" s="32"/>
      <c r="C593" s="169" t="s">
        <v>1115</v>
      </c>
      <c r="D593" s="169" t="s">
        <v>108</v>
      </c>
      <c r="E593" s="170" t="s">
        <v>1148</v>
      </c>
      <c r="F593" s="171" t="s">
        <v>1149</v>
      </c>
      <c r="G593" s="172" t="s">
        <v>1150</v>
      </c>
      <c r="H593" s="173">
        <v>25</v>
      </c>
      <c r="I593" s="174">
        <v>4150</v>
      </c>
      <c r="J593" s="174">
        <f>ROUND(I593*H593,2)</f>
        <v>103750</v>
      </c>
      <c r="K593" s="171" t="s">
        <v>379</v>
      </c>
      <c r="L593" s="36"/>
      <c r="M593" s="175" t="s">
        <v>17</v>
      </c>
      <c r="N593" s="176" t="s">
        <v>37</v>
      </c>
      <c r="O593" s="177">
        <v>1</v>
      </c>
      <c r="P593" s="177">
        <f>O593*H593</f>
        <v>25</v>
      </c>
      <c r="Q593" s="177">
        <v>0</v>
      </c>
      <c r="R593" s="177">
        <f>Q593*H593</f>
        <v>0</v>
      </c>
      <c r="S593" s="177">
        <v>0</v>
      </c>
      <c r="T593" s="178">
        <f>S593*H593</f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79" t="s">
        <v>113</v>
      </c>
      <c r="AT593" s="179" t="s">
        <v>108</v>
      </c>
      <c r="AU593" s="179" t="s">
        <v>76</v>
      </c>
      <c r="AY593" s="17" t="s">
        <v>105</v>
      </c>
      <c r="BE593" s="180">
        <f>IF(N593="základní",J593,0)</f>
        <v>103750</v>
      </c>
      <c r="BF593" s="180">
        <f>IF(N593="snížená",J593,0)</f>
        <v>0</v>
      </c>
      <c r="BG593" s="180">
        <f>IF(N593="zákl. přenesená",J593,0)</f>
        <v>0</v>
      </c>
      <c r="BH593" s="180">
        <f>IF(N593="sníž. přenesená",J593,0)</f>
        <v>0</v>
      </c>
      <c r="BI593" s="180">
        <f>IF(N593="nulová",J593,0)</f>
        <v>0</v>
      </c>
      <c r="BJ593" s="17" t="s">
        <v>74</v>
      </c>
      <c r="BK593" s="180">
        <f>ROUND(I593*H593,2)</f>
        <v>103750</v>
      </c>
      <c r="BL593" s="17" t="s">
        <v>113</v>
      </c>
      <c r="BM593" s="179" t="s">
        <v>1151</v>
      </c>
    </row>
    <row r="594" spans="1:65" s="2" customFormat="1" ht="11.25">
      <c r="A594" s="31"/>
      <c r="B594" s="32"/>
      <c r="C594" s="33"/>
      <c r="D594" s="181" t="s">
        <v>115</v>
      </c>
      <c r="E594" s="33"/>
      <c r="F594" s="182" t="s">
        <v>1152</v>
      </c>
      <c r="G594" s="33"/>
      <c r="H594" s="33"/>
      <c r="I594" s="33"/>
      <c r="J594" s="33"/>
      <c r="K594" s="33"/>
      <c r="L594" s="36"/>
      <c r="M594" s="183"/>
      <c r="N594" s="184"/>
      <c r="O594" s="61"/>
      <c r="P594" s="61"/>
      <c r="Q594" s="61"/>
      <c r="R594" s="61"/>
      <c r="S594" s="61"/>
      <c r="T594" s="62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7" t="s">
        <v>115</v>
      </c>
      <c r="AU594" s="17" t="s">
        <v>76</v>
      </c>
    </row>
    <row r="595" spans="1:65" s="2" customFormat="1" ht="11.25">
      <c r="A595" s="31"/>
      <c r="B595" s="32"/>
      <c r="C595" s="33"/>
      <c r="D595" s="207" t="s">
        <v>382</v>
      </c>
      <c r="E595" s="33"/>
      <c r="F595" s="208" t="s">
        <v>1153</v>
      </c>
      <c r="G595" s="33"/>
      <c r="H595" s="33"/>
      <c r="I595" s="33"/>
      <c r="J595" s="33"/>
      <c r="K595" s="33"/>
      <c r="L595" s="36"/>
      <c r="M595" s="183"/>
      <c r="N595" s="184"/>
      <c r="O595" s="61"/>
      <c r="P595" s="61"/>
      <c r="Q595" s="61"/>
      <c r="R595" s="61"/>
      <c r="S595" s="61"/>
      <c r="T595" s="62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7" t="s">
        <v>382</v>
      </c>
      <c r="AU595" s="17" t="s">
        <v>76</v>
      </c>
    </row>
    <row r="596" spans="1:65" s="13" customFormat="1" ht="11.25">
      <c r="B596" s="185"/>
      <c r="C596" s="186"/>
      <c r="D596" s="181" t="s">
        <v>117</v>
      </c>
      <c r="E596" s="187" t="s">
        <v>17</v>
      </c>
      <c r="F596" s="188" t="s">
        <v>235</v>
      </c>
      <c r="G596" s="186"/>
      <c r="H596" s="189">
        <v>25</v>
      </c>
      <c r="I596" s="186"/>
      <c r="J596" s="186"/>
      <c r="K596" s="186"/>
      <c r="L596" s="190"/>
      <c r="M596" s="191"/>
      <c r="N596" s="192"/>
      <c r="O596" s="192"/>
      <c r="P596" s="192"/>
      <c r="Q596" s="192"/>
      <c r="R596" s="192"/>
      <c r="S596" s="192"/>
      <c r="T596" s="193"/>
      <c r="AT596" s="194" t="s">
        <v>117</v>
      </c>
      <c r="AU596" s="194" t="s">
        <v>76</v>
      </c>
      <c r="AV596" s="13" t="s">
        <v>76</v>
      </c>
      <c r="AW596" s="13" t="s">
        <v>28</v>
      </c>
      <c r="AX596" s="13" t="s">
        <v>74</v>
      </c>
      <c r="AY596" s="194" t="s">
        <v>105</v>
      </c>
    </row>
    <row r="597" spans="1:65" s="2" customFormat="1" ht="21.75" customHeight="1">
      <c r="A597" s="31"/>
      <c r="B597" s="32"/>
      <c r="C597" s="169" t="s">
        <v>1154</v>
      </c>
      <c r="D597" s="169" t="s">
        <v>108</v>
      </c>
      <c r="E597" s="170" t="s">
        <v>1155</v>
      </c>
      <c r="F597" s="171" t="s">
        <v>1156</v>
      </c>
      <c r="G597" s="172" t="s">
        <v>378</v>
      </c>
      <c r="H597" s="173">
        <v>1072</v>
      </c>
      <c r="I597" s="174">
        <v>3.58</v>
      </c>
      <c r="J597" s="174">
        <f>ROUND(I597*H597,2)</f>
        <v>3837.76</v>
      </c>
      <c r="K597" s="171" t="s">
        <v>379</v>
      </c>
      <c r="L597" s="36"/>
      <c r="M597" s="175" t="s">
        <v>17</v>
      </c>
      <c r="N597" s="176" t="s">
        <v>37</v>
      </c>
      <c r="O597" s="177">
        <v>0</v>
      </c>
      <c r="P597" s="177">
        <f>O597*H597</f>
        <v>0</v>
      </c>
      <c r="Q597" s="177">
        <v>0</v>
      </c>
      <c r="R597" s="177">
        <f>Q597*H597</f>
        <v>0</v>
      </c>
      <c r="S597" s="177">
        <v>0</v>
      </c>
      <c r="T597" s="178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79" t="s">
        <v>113</v>
      </c>
      <c r="AT597" s="179" t="s">
        <v>108</v>
      </c>
      <c r="AU597" s="179" t="s">
        <v>76</v>
      </c>
      <c r="AY597" s="17" t="s">
        <v>105</v>
      </c>
      <c r="BE597" s="180">
        <f>IF(N597="základní",J597,0)</f>
        <v>3837.76</v>
      </c>
      <c r="BF597" s="180">
        <f>IF(N597="snížená",J597,0)</f>
        <v>0</v>
      </c>
      <c r="BG597" s="180">
        <f>IF(N597="zákl. přenesená",J597,0)</f>
        <v>0</v>
      </c>
      <c r="BH597" s="180">
        <f>IF(N597="sníž. přenesená",J597,0)</f>
        <v>0</v>
      </c>
      <c r="BI597" s="180">
        <f>IF(N597="nulová",J597,0)</f>
        <v>0</v>
      </c>
      <c r="BJ597" s="17" t="s">
        <v>74</v>
      </c>
      <c r="BK597" s="180">
        <f>ROUND(I597*H597,2)</f>
        <v>3837.76</v>
      </c>
      <c r="BL597" s="17" t="s">
        <v>113</v>
      </c>
      <c r="BM597" s="179" t="s">
        <v>1157</v>
      </c>
    </row>
    <row r="598" spans="1:65" s="2" customFormat="1" ht="19.5">
      <c r="A598" s="31"/>
      <c r="B598" s="32"/>
      <c r="C598" s="33"/>
      <c r="D598" s="181" t="s">
        <v>115</v>
      </c>
      <c r="E598" s="33"/>
      <c r="F598" s="182" t="s">
        <v>1158</v>
      </c>
      <c r="G598" s="33"/>
      <c r="H598" s="33"/>
      <c r="I598" s="33"/>
      <c r="J598" s="33"/>
      <c r="K598" s="33"/>
      <c r="L598" s="36"/>
      <c r="M598" s="183"/>
      <c r="N598" s="184"/>
      <c r="O598" s="61"/>
      <c r="P598" s="61"/>
      <c r="Q598" s="61"/>
      <c r="R598" s="61"/>
      <c r="S598" s="61"/>
      <c r="T598" s="62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T598" s="17" t="s">
        <v>115</v>
      </c>
      <c r="AU598" s="17" t="s">
        <v>76</v>
      </c>
    </row>
    <row r="599" spans="1:65" s="2" customFormat="1" ht="11.25">
      <c r="A599" s="31"/>
      <c r="B599" s="32"/>
      <c r="C599" s="33"/>
      <c r="D599" s="207" t="s">
        <v>382</v>
      </c>
      <c r="E599" s="33"/>
      <c r="F599" s="208" t="s">
        <v>1159</v>
      </c>
      <c r="G599" s="33"/>
      <c r="H599" s="33"/>
      <c r="I599" s="33"/>
      <c r="J599" s="33"/>
      <c r="K599" s="33"/>
      <c r="L599" s="36"/>
      <c r="M599" s="183"/>
      <c r="N599" s="184"/>
      <c r="O599" s="61"/>
      <c r="P599" s="61"/>
      <c r="Q599" s="61"/>
      <c r="R599" s="61"/>
      <c r="S599" s="61"/>
      <c r="T599" s="62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7" t="s">
        <v>382</v>
      </c>
      <c r="AU599" s="17" t="s">
        <v>76</v>
      </c>
    </row>
    <row r="600" spans="1:65" s="13" customFormat="1" ht="11.25">
      <c r="B600" s="185"/>
      <c r="C600" s="186"/>
      <c r="D600" s="181" t="s">
        <v>117</v>
      </c>
      <c r="E600" s="187" t="s">
        <v>17</v>
      </c>
      <c r="F600" s="188" t="s">
        <v>1160</v>
      </c>
      <c r="G600" s="186"/>
      <c r="H600" s="189">
        <v>1072</v>
      </c>
      <c r="I600" s="186"/>
      <c r="J600" s="186"/>
      <c r="K600" s="186"/>
      <c r="L600" s="190"/>
      <c r="M600" s="191"/>
      <c r="N600" s="192"/>
      <c r="O600" s="192"/>
      <c r="P600" s="192"/>
      <c r="Q600" s="192"/>
      <c r="R600" s="192"/>
      <c r="S600" s="192"/>
      <c r="T600" s="193"/>
      <c r="AT600" s="194" t="s">
        <v>117</v>
      </c>
      <c r="AU600" s="194" t="s">
        <v>76</v>
      </c>
      <c r="AV600" s="13" t="s">
        <v>76</v>
      </c>
      <c r="AW600" s="13" t="s">
        <v>28</v>
      </c>
      <c r="AX600" s="13" t="s">
        <v>74</v>
      </c>
      <c r="AY600" s="194" t="s">
        <v>105</v>
      </c>
    </row>
    <row r="601" spans="1:65" s="2" customFormat="1" ht="21.75" customHeight="1">
      <c r="A601" s="31"/>
      <c r="B601" s="32"/>
      <c r="C601" s="169" t="s">
        <v>1161</v>
      </c>
      <c r="D601" s="169" t="s">
        <v>108</v>
      </c>
      <c r="E601" s="170" t="s">
        <v>1162</v>
      </c>
      <c r="F601" s="171" t="s">
        <v>1163</v>
      </c>
      <c r="G601" s="172" t="s">
        <v>378</v>
      </c>
      <c r="H601" s="173">
        <v>12054</v>
      </c>
      <c r="I601" s="174">
        <v>3.69</v>
      </c>
      <c r="J601" s="174">
        <f>ROUND(I601*H601,2)</f>
        <v>44479.26</v>
      </c>
      <c r="K601" s="171" t="s">
        <v>379</v>
      </c>
      <c r="L601" s="36"/>
      <c r="M601" s="175" t="s">
        <v>17</v>
      </c>
      <c r="N601" s="176" t="s">
        <v>37</v>
      </c>
      <c r="O601" s="177">
        <v>0</v>
      </c>
      <c r="P601" s="177">
        <f>O601*H601</f>
        <v>0</v>
      </c>
      <c r="Q601" s="177">
        <v>0</v>
      </c>
      <c r="R601" s="177">
        <f>Q601*H601</f>
        <v>0</v>
      </c>
      <c r="S601" s="177">
        <v>0</v>
      </c>
      <c r="T601" s="178">
        <f>S601*H601</f>
        <v>0</v>
      </c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R601" s="179" t="s">
        <v>113</v>
      </c>
      <c r="AT601" s="179" t="s">
        <v>108</v>
      </c>
      <c r="AU601" s="179" t="s">
        <v>76</v>
      </c>
      <c r="AY601" s="17" t="s">
        <v>105</v>
      </c>
      <c r="BE601" s="180">
        <f>IF(N601="základní",J601,0)</f>
        <v>44479.26</v>
      </c>
      <c r="BF601" s="180">
        <f>IF(N601="snížená",J601,0)</f>
        <v>0</v>
      </c>
      <c r="BG601" s="180">
        <f>IF(N601="zákl. přenesená",J601,0)</f>
        <v>0</v>
      </c>
      <c r="BH601" s="180">
        <f>IF(N601="sníž. přenesená",J601,0)</f>
        <v>0</v>
      </c>
      <c r="BI601" s="180">
        <f>IF(N601="nulová",J601,0)</f>
        <v>0</v>
      </c>
      <c r="BJ601" s="17" t="s">
        <v>74</v>
      </c>
      <c r="BK601" s="180">
        <f>ROUND(I601*H601,2)</f>
        <v>44479.26</v>
      </c>
      <c r="BL601" s="17" t="s">
        <v>113</v>
      </c>
      <c r="BM601" s="179" t="s">
        <v>1164</v>
      </c>
    </row>
    <row r="602" spans="1:65" s="2" customFormat="1" ht="19.5">
      <c r="A602" s="31"/>
      <c r="B602" s="32"/>
      <c r="C602" s="33"/>
      <c r="D602" s="181" t="s">
        <v>115</v>
      </c>
      <c r="E602" s="33"/>
      <c r="F602" s="182" t="s">
        <v>1165</v>
      </c>
      <c r="G602" s="33"/>
      <c r="H602" s="33"/>
      <c r="I602" s="33"/>
      <c r="J602" s="33"/>
      <c r="K602" s="33"/>
      <c r="L602" s="36"/>
      <c r="M602" s="183"/>
      <c r="N602" s="184"/>
      <c r="O602" s="61"/>
      <c r="P602" s="61"/>
      <c r="Q602" s="61"/>
      <c r="R602" s="61"/>
      <c r="S602" s="61"/>
      <c r="T602" s="62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T602" s="17" t="s">
        <v>115</v>
      </c>
      <c r="AU602" s="17" t="s">
        <v>76</v>
      </c>
    </row>
    <row r="603" spans="1:65" s="2" customFormat="1" ht="11.25">
      <c r="A603" s="31"/>
      <c r="B603" s="32"/>
      <c r="C603" s="33"/>
      <c r="D603" s="207" t="s">
        <v>382</v>
      </c>
      <c r="E603" s="33"/>
      <c r="F603" s="208" t="s">
        <v>1166</v>
      </c>
      <c r="G603" s="33"/>
      <c r="H603" s="33"/>
      <c r="I603" s="33"/>
      <c r="J603" s="33"/>
      <c r="K603" s="33"/>
      <c r="L603" s="36"/>
      <c r="M603" s="183"/>
      <c r="N603" s="184"/>
      <c r="O603" s="61"/>
      <c r="P603" s="61"/>
      <c r="Q603" s="61"/>
      <c r="R603" s="61"/>
      <c r="S603" s="61"/>
      <c r="T603" s="62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7" t="s">
        <v>382</v>
      </c>
      <c r="AU603" s="17" t="s">
        <v>76</v>
      </c>
    </row>
    <row r="604" spans="1:65" s="13" customFormat="1" ht="11.25">
      <c r="B604" s="185"/>
      <c r="C604" s="186"/>
      <c r="D604" s="181" t="s">
        <v>117</v>
      </c>
      <c r="E604" s="187" t="s">
        <v>17</v>
      </c>
      <c r="F604" s="188" t="s">
        <v>1167</v>
      </c>
      <c r="G604" s="186"/>
      <c r="H604" s="189">
        <v>12054</v>
      </c>
      <c r="I604" s="186"/>
      <c r="J604" s="186"/>
      <c r="K604" s="186"/>
      <c r="L604" s="190"/>
      <c r="M604" s="191"/>
      <c r="N604" s="192"/>
      <c r="O604" s="192"/>
      <c r="P604" s="192"/>
      <c r="Q604" s="192"/>
      <c r="R604" s="192"/>
      <c r="S604" s="192"/>
      <c r="T604" s="193"/>
      <c r="AT604" s="194" t="s">
        <v>117</v>
      </c>
      <c r="AU604" s="194" t="s">
        <v>76</v>
      </c>
      <c r="AV604" s="13" t="s">
        <v>76</v>
      </c>
      <c r="AW604" s="13" t="s">
        <v>28</v>
      </c>
      <c r="AX604" s="13" t="s">
        <v>74</v>
      </c>
      <c r="AY604" s="194" t="s">
        <v>105</v>
      </c>
    </row>
    <row r="605" spans="1:65" s="2" customFormat="1" ht="21.75" customHeight="1">
      <c r="A605" s="31"/>
      <c r="B605" s="32"/>
      <c r="C605" s="169" t="s">
        <v>1168</v>
      </c>
      <c r="D605" s="169" t="s">
        <v>108</v>
      </c>
      <c r="E605" s="170" t="s">
        <v>1169</v>
      </c>
      <c r="F605" s="171" t="s">
        <v>1170</v>
      </c>
      <c r="G605" s="172" t="s">
        <v>378</v>
      </c>
      <c r="H605" s="173">
        <v>86</v>
      </c>
      <c r="I605" s="174">
        <v>191</v>
      </c>
      <c r="J605" s="174">
        <f>ROUND(I605*H605,2)</f>
        <v>16426</v>
      </c>
      <c r="K605" s="171" t="s">
        <v>379</v>
      </c>
      <c r="L605" s="36"/>
      <c r="M605" s="175" t="s">
        <v>17</v>
      </c>
      <c r="N605" s="176" t="s">
        <v>37</v>
      </c>
      <c r="O605" s="177">
        <v>0.40899999999999997</v>
      </c>
      <c r="P605" s="177">
        <f>O605*H605</f>
        <v>35.173999999999999</v>
      </c>
      <c r="Q605" s="177">
        <v>0</v>
      </c>
      <c r="R605" s="177">
        <f>Q605*H605</f>
        <v>0</v>
      </c>
      <c r="S605" s="177">
        <v>0</v>
      </c>
      <c r="T605" s="178">
        <f>S605*H605</f>
        <v>0</v>
      </c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R605" s="179" t="s">
        <v>113</v>
      </c>
      <c r="AT605" s="179" t="s">
        <v>108</v>
      </c>
      <c r="AU605" s="179" t="s">
        <v>76</v>
      </c>
      <c r="AY605" s="17" t="s">
        <v>105</v>
      </c>
      <c r="BE605" s="180">
        <f>IF(N605="základní",J605,0)</f>
        <v>16426</v>
      </c>
      <c r="BF605" s="180">
        <f>IF(N605="snížená",J605,0)</f>
        <v>0</v>
      </c>
      <c r="BG605" s="180">
        <f>IF(N605="zákl. přenesená",J605,0)</f>
        <v>0</v>
      </c>
      <c r="BH605" s="180">
        <f>IF(N605="sníž. přenesená",J605,0)</f>
        <v>0</v>
      </c>
      <c r="BI605" s="180">
        <f>IF(N605="nulová",J605,0)</f>
        <v>0</v>
      </c>
      <c r="BJ605" s="17" t="s">
        <v>74</v>
      </c>
      <c r="BK605" s="180">
        <f>ROUND(I605*H605,2)</f>
        <v>16426</v>
      </c>
      <c r="BL605" s="17" t="s">
        <v>113</v>
      </c>
      <c r="BM605" s="179" t="s">
        <v>1171</v>
      </c>
    </row>
    <row r="606" spans="1:65" s="2" customFormat="1" ht="19.5">
      <c r="A606" s="31"/>
      <c r="B606" s="32"/>
      <c r="C606" s="33"/>
      <c r="D606" s="181" t="s">
        <v>115</v>
      </c>
      <c r="E606" s="33"/>
      <c r="F606" s="182" t="s">
        <v>1172</v>
      </c>
      <c r="G606" s="33"/>
      <c r="H606" s="33"/>
      <c r="I606" s="33"/>
      <c r="J606" s="33"/>
      <c r="K606" s="33"/>
      <c r="L606" s="36"/>
      <c r="M606" s="183"/>
      <c r="N606" s="184"/>
      <c r="O606" s="61"/>
      <c r="P606" s="61"/>
      <c r="Q606" s="61"/>
      <c r="R606" s="61"/>
      <c r="S606" s="61"/>
      <c r="T606" s="62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T606" s="17" t="s">
        <v>115</v>
      </c>
      <c r="AU606" s="17" t="s">
        <v>76</v>
      </c>
    </row>
    <row r="607" spans="1:65" s="2" customFormat="1" ht="11.25">
      <c r="A607" s="31"/>
      <c r="B607" s="32"/>
      <c r="C607" s="33"/>
      <c r="D607" s="207" t="s">
        <v>382</v>
      </c>
      <c r="E607" s="33"/>
      <c r="F607" s="208" t="s">
        <v>1173</v>
      </c>
      <c r="G607" s="33"/>
      <c r="H607" s="33"/>
      <c r="I607" s="33"/>
      <c r="J607" s="33"/>
      <c r="K607" s="33"/>
      <c r="L607" s="36"/>
      <c r="M607" s="183"/>
      <c r="N607" s="184"/>
      <c r="O607" s="61"/>
      <c r="P607" s="61"/>
      <c r="Q607" s="61"/>
      <c r="R607" s="61"/>
      <c r="S607" s="61"/>
      <c r="T607" s="62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7" t="s">
        <v>382</v>
      </c>
      <c r="AU607" s="17" t="s">
        <v>76</v>
      </c>
    </row>
    <row r="608" spans="1:65" s="13" customFormat="1" ht="11.25">
      <c r="B608" s="185"/>
      <c r="C608" s="186"/>
      <c r="D608" s="181" t="s">
        <v>117</v>
      </c>
      <c r="E608" s="187" t="s">
        <v>17</v>
      </c>
      <c r="F608" s="188" t="s">
        <v>1174</v>
      </c>
      <c r="G608" s="186"/>
      <c r="H608" s="189">
        <v>86</v>
      </c>
      <c r="I608" s="186"/>
      <c r="J608" s="186"/>
      <c r="K608" s="186"/>
      <c r="L608" s="190"/>
      <c r="M608" s="191"/>
      <c r="N608" s="192"/>
      <c r="O608" s="192"/>
      <c r="P608" s="192"/>
      <c r="Q608" s="192"/>
      <c r="R608" s="192"/>
      <c r="S608" s="192"/>
      <c r="T608" s="193"/>
      <c r="AT608" s="194" t="s">
        <v>117</v>
      </c>
      <c r="AU608" s="194" t="s">
        <v>76</v>
      </c>
      <c r="AV608" s="13" t="s">
        <v>76</v>
      </c>
      <c r="AW608" s="13" t="s">
        <v>28</v>
      </c>
      <c r="AX608" s="13" t="s">
        <v>74</v>
      </c>
      <c r="AY608" s="194" t="s">
        <v>105</v>
      </c>
    </row>
    <row r="609" spans="1:65" s="2" customFormat="1" ht="21.75" customHeight="1">
      <c r="A609" s="31"/>
      <c r="B609" s="32"/>
      <c r="C609" s="169" t="s">
        <v>1175</v>
      </c>
      <c r="D609" s="169" t="s">
        <v>108</v>
      </c>
      <c r="E609" s="170" t="s">
        <v>1176</v>
      </c>
      <c r="F609" s="171" t="s">
        <v>1177</v>
      </c>
      <c r="G609" s="172" t="s">
        <v>378</v>
      </c>
      <c r="H609" s="173">
        <v>577.5</v>
      </c>
      <c r="I609" s="174">
        <v>204</v>
      </c>
      <c r="J609" s="174">
        <f>ROUND(I609*H609,2)</f>
        <v>117810</v>
      </c>
      <c r="K609" s="171" t="s">
        <v>379</v>
      </c>
      <c r="L609" s="36"/>
      <c r="M609" s="175" t="s">
        <v>17</v>
      </c>
      <c r="N609" s="176" t="s">
        <v>37</v>
      </c>
      <c r="O609" s="177">
        <v>0.42499999999999999</v>
      </c>
      <c r="P609" s="177">
        <f>O609*H609</f>
        <v>245.4375</v>
      </c>
      <c r="Q609" s="177">
        <v>0</v>
      </c>
      <c r="R609" s="177">
        <f>Q609*H609</f>
        <v>0</v>
      </c>
      <c r="S609" s="177">
        <v>0</v>
      </c>
      <c r="T609" s="178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79" t="s">
        <v>113</v>
      </c>
      <c r="AT609" s="179" t="s">
        <v>108</v>
      </c>
      <c r="AU609" s="179" t="s">
        <v>76</v>
      </c>
      <c r="AY609" s="17" t="s">
        <v>105</v>
      </c>
      <c r="BE609" s="180">
        <f>IF(N609="základní",J609,0)</f>
        <v>117810</v>
      </c>
      <c r="BF609" s="180">
        <f>IF(N609="snížená",J609,0)</f>
        <v>0</v>
      </c>
      <c r="BG609" s="180">
        <f>IF(N609="zákl. přenesená",J609,0)</f>
        <v>0</v>
      </c>
      <c r="BH609" s="180">
        <f>IF(N609="sníž. přenesená",J609,0)</f>
        <v>0</v>
      </c>
      <c r="BI609" s="180">
        <f>IF(N609="nulová",J609,0)</f>
        <v>0</v>
      </c>
      <c r="BJ609" s="17" t="s">
        <v>74</v>
      </c>
      <c r="BK609" s="180">
        <f>ROUND(I609*H609,2)</f>
        <v>117810</v>
      </c>
      <c r="BL609" s="17" t="s">
        <v>113</v>
      </c>
      <c r="BM609" s="179" t="s">
        <v>1178</v>
      </c>
    </row>
    <row r="610" spans="1:65" s="2" customFormat="1" ht="19.5">
      <c r="A610" s="31"/>
      <c r="B610" s="32"/>
      <c r="C610" s="33"/>
      <c r="D610" s="181" t="s">
        <v>115</v>
      </c>
      <c r="E610" s="33"/>
      <c r="F610" s="182" t="s">
        <v>1179</v>
      </c>
      <c r="G610" s="33"/>
      <c r="H610" s="33"/>
      <c r="I610" s="33"/>
      <c r="J610" s="33"/>
      <c r="K610" s="33"/>
      <c r="L610" s="36"/>
      <c r="M610" s="183"/>
      <c r="N610" s="184"/>
      <c r="O610" s="61"/>
      <c r="P610" s="61"/>
      <c r="Q610" s="61"/>
      <c r="R610" s="61"/>
      <c r="S610" s="61"/>
      <c r="T610" s="62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T610" s="17" t="s">
        <v>115</v>
      </c>
      <c r="AU610" s="17" t="s">
        <v>76</v>
      </c>
    </row>
    <row r="611" spans="1:65" s="2" customFormat="1" ht="11.25">
      <c r="A611" s="31"/>
      <c r="B611" s="32"/>
      <c r="C611" s="33"/>
      <c r="D611" s="207" t="s">
        <v>382</v>
      </c>
      <c r="E611" s="33"/>
      <c r="F611" s="208" t="s">
        <v>1180</v>
      </c>
      <c r="G611" s="33"/>
      <c r="H611" s="33"/>
      <c r="I611" s="33"/>
      <c r="J611" s="33"/>
      <c r="K611" s="33"/>
      <c r="L611" s="36"/>
      <c r="M611" s="183"/>
      <c r="N611" s="184"/>
      <c r="O611" s="61"/>
      <c r="P611" s="61"/>
      <c r="Q611" s="61"/>
      <c r="R611" s="61"/>
      <c r="S611" s="61"/>
      <c r="T611" s="62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7" t="s">
        <v>382</v>
      </c>
      <c r="AU611" s="17" t="s">
        <v>76</v>
      </c>
    </row>
    <row r="612" spans="1:65" s="13" customFormat="1" ht="11.25">
      <c r="B612" s="185"/>
      <c r="C612" s="186"/>
      <c r="D612" s="181" t="s">
        <v>117</v>
      </c>
      <c r="E612" s="187" t="s">
        <v>17</v>
      </c>
      <c r="F612" s="188" t="s">
        <v>1181</v>
      </c>
      <c r="G612" s="186"/>
      <c r="H612" s="189">
        <v>577.5</v>
      </c>
      <c r="I612" s="186"/>
      <c r="J612" s="186"/>
      <c r="K612" s="186"/>
      <c r="L612" s="190"/>
      <c r="M612" s="191"/>
      <c r="N612" s="192"/>
      <c r="O612" s="192"/>
      <c r="P612" s="192"/>
      <c r="Q612" s="192"/>
      <c r="R612" s="192"/>
      <c r="S612" s="192"/>
      <c r="T612" s="193"/>
      <c r="AT612" s="194" t="s">
        <v>117</v>
      </c>
      <c r="AU612" s="194" t="s">
        <v>76</v>
      </c>
      <c r="AV612" s="13" t="s">
        <v>76</v>
      </c>
      <c r="AW612" s="13" t="s">
        <v>28</v>
      </c>
      <c r="AX612" s="13" t="s">
        <v>74</v>
      </c>
      <c r="AY612" s="194" t="s">
        <v>105</v>
      </c>
    </row>
    <row r="613" spans="1:65" s="2" customFormat="1" ht="21.75" customHeight="1">
      <c r="A613" s="31"/>
      <c r="B613" s="32"/>
      <c r="C613" s="169" t="s">
        <v>1182</v>
      </c>
      <c r="D613" s="169" t="s">
        <v>108</v>
      </c>
      <c r="E613" s="170" t="s">
        <v>1183</v>
      </c>
      <c r="F613" s="171" t="s">
        <v>1184</v>
      </c>
      <c r="G613" s="172" t="s">
        <v>378</v>
      </c>
      <c r="H613" s="173">
        <v>160</v>
      </c>
      <c r="I613" s="174">
        <v>233</v>
      </c>
      <c r="J613" s="174">
        <f>ROUND(I613*H613,2)</f>
        <v>37280</v>
      </c>
      <c r="K613" s="171" t="s">
        <v>379</v>
      </c>
      <c r="L613" s="36"/>
      <c r="M613" s="175" t="s">
        <v>17</v>
      </c>
      <c r="N613" s="176" t="s">
        <v>37</v>
      </c>
      <c r="O613" s="177">
        <v>0.48499999999999999</v>
      </c>
      <c r="P613" s="177">
        <f>O613*H613</f>
        <v>77.599999999999994</v>
      </c>
      <c r="Q613" s="177">
        <v>0</v>
      </c>
      <c r="R613" s="177">
        <f>Q613*H613</f>
        <v>0</v>
      </c>
      <c r="S613" s="177">
        <v>0</v>
      </c>
      <c r="T613" s="178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79" t="s">
        <v>113</v>
      </c>
      <c r="AT613" s="179" t="s">
        <v>108</v>
      </c>
      <c r="AU613" s="179" t="s">
        <v>76</v>
      </c>
      <c r="AY613" s="17" t="s">
        <v>105</v>
      </c>
      <c r="BE613" s="180">
        <f>IF(N613="základní",J613,0)</f>
        <v>37280</v>
      </c>
      <c r="BF613" s="180">
        <f>IF(N613="snížená",J613,0)</f>
        <v>0</v>
      </c>
      <c r="BG613" s="180">
        <f>IF(N613="zákl. přenesená",J613,0)</f>
        <v>0</v>
      </c>
      <c r="BH613" s="180">
        <f>IF(N613="sníž. přenesená",J613,0)</f>
        <v>0</v>
      </c>
      <c r="BI613" s="180">
        <f>IF(N613="nulová",J613,0)</f>
        <v>0</v>
      </c>
      <c r="BJ613" s="17" t="s">
        <v>74</v>
      </c>
      <c r="BK613" s="180">
        <f>ROUND(I613*H613,2)</f>
        <v>37280</v>
      </c>
      <c r="BL613" s="17" t="s">
        <v>113</v>
      </c>
      <c r="BM613" s="179" t="s">
        <v>1185</v>
      </c>
    </row>
    <row r="614" spans="1:65" s="2" customFormat="1" ht="19.5">
      <c r="A614" s="31"/>
      <c r="B614" s="32"/>
      <c r="C614" s="33"/>
      <c r="D614" s="181" t="s">
        <v>115</v>
      </c>
      <c r="E614" s="33"/>
      <c r="F614" s="182" t="s">
        <v>1186</v>
      </c>
      <c r="G614" s="33"/>
      <c r="H614" s="33"/>
      <c r="I614" s="33"/>
      <c r="J614" s="33"/>
      <c r="K614" s="33"/>
      <c r="L614" s="36"/>
      <c r="M614" s="183"/>
      <c r="N614" s="184"/>
      <c r="O614" s="61"/>
      <c r="P614" s="61"/>
      <c r="Q614" s="61"/>
      <c r="R614" s="61"/>
      <c r="S614" s="61"/>
      <c r="T614" s="62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T614" s="17" t="s">
        <v>115</v>
      </c>
      <c r="AU614" s="17" t="s">
        <v>76</v>
      </c>
    </row>
    <row r="615" spans="1:65" s="2" customFormat="1" ht="11.25">
      <c r="A615" s="31"/>
      <c r="B615" s="32"/>
      <c r="C615" s="33"/>
      <c r="D615" s="207" t="s">
        <v>382</v>
      </c>
      <c r="E615" s="33"/>
      <c r="F615" s="208" t="s">
        <v>1187</v>
      </c>
      <c r="G615" s="33"/>
      <c r="H615" s="33"/>
      <c r="I615" s="33"/>
      <c r="J615" s="33"/>
      <c r="K615" s="33"/>
      <c r="L615" s="36"/>
      <c r="M615" s="183"/>
      <c r="N615" s="184"/>
      <c r="O615" s="61"/>
      <c r="P615" s="61"/>
      <c r="Q615" s="61"/>
      <c r="R615" s="61"/>
      <c r="S615" s="61"/>
      <c r="T615" s="62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7" t="s">
        <v>382</v>
      </c>
      <c r="AU615" s="17" t="s">
        <v>76</v>
      </c>
    </row>
    <row r="616" spans="1:65" s="13" customFormat="1" ht="11.25">
      <c r="B616" s="185"/>
      <c r="C616" s="186"/>
      <c r="D616" s="181" t="s">
        <v>117</v>
      </c>
      <c r="E616" s="187" t="s">
        <v>17</v>
      </c>
      <c r="F616" s="188" t="s">
        <v>1188</v>
      </c>
      <c r="G616" s="186"/>
      <c r="H616" s="189">
        <v>160</v>
      </c>
      <c r="I616" s="186"/>
      <c r="J616" s="186"/>
      <c r="K616" s="186"/>
      <c r="L616" s="190"/>
      <c r="M616" s="191"/>
      <c r="N616" s="192"/>
      <c r="O616" s="192"/>
      <c r="P616" s="192"/>
      <c r="Q616" s="192"/>
      <c r="R616" s="192"/>
      <c r="S616" s="192"/>
      <c r="T616" s="193"/>
      <c r="AT616" s="194" t="s">
        <v>117</v>
      </c>
      <c r="AU616" s="194" t="s">
        <v>76</v>
      </c>
      <c r="AV616" s="13" t="s">
        <v>76</v>
      </c>
      <c r="AW616" s="13" t="s">
        <v>28</v>
      </c>
      <c r="AX616" s="13" t="s">
        <v>74</v>
      </c>
      <c r="AY616" s="194" t="s">
        <v>105</v>
      </c>
    </row>
    <row r="617" spans="1:65" s="2" customFormat="1" ht="21.75" customHeight="1">
      <c r="A617" s="31"/>
      <c r="B617" s="32"/>
      <c r="C617" s="169" t="s">
        <v>1189</v>
      </c>
      <c r="D617" s="169" t="s">
        <v>108</v>
      </c>
      <c r="E617" s="170" t="s">
        <v>1190</v>
      </c>
      <c r="F617" s="171" t="s">
        <v>1191</v>
      </c>
      <c r="G617" s="172" t="s">
        <v>378</v>
      </c>
      <c r="H617" s="173">
        <v>86</v>
      </c>
      <c r="I617" s="174">
        <v>271</v>
      </c>
      <c r="J617" s="174">
        <f>ROUND(I617*H617,2)</f>
        <v>23306</v>
      </c>
      <c r="K617" s="171" t="s">
        <v>379</v>
      </c>
      <c r="L617" s="36"/>
      <c r="M617" s="175" t="s">
        <v>17</v>
      </c>
      <c r="N617" s="176" t="s">
        <v>37</v>
      </c>
      <c r="O617" s="177">
        <v>0.56399999999999995</v>
      </c>
      <c r="P617" s="177">
        <f>O617*H617</f>
        <v>48.503999999999998</v>
      </c>
      <c r="Q617" s="177">
        <v>0</v>
      </c>
      <c r="R617" s="177">
        <f>Q617*H617</f>
        <v>0</v>
      </c>
      <c r="S617" s="177">
        <v>0</v>
      </c>
      <c r="T617" s="178">
        <f>S617*H617</f>
        <v>0</v>
      </c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R617" s="179" t="s">
        <v>113</v>
      </c>
      <c r="AT617" s="179" t="s">
        <v>108</v>
      </c>
      <c r="AU617" s="179" t="s">
        <v>76</v>
      </c>
      <c r="AY617" s="17" t="s">
        <v>105</v>
      </c>
      <c r="BE617" s="180">
        <f>IF(N617="základní",J617,0)</f>
        <v>23306</v>
      </c>
      <c r="BF617" s="180">
        <f>IF(N617="snížená",J617,0)</f>
        <v>0</v>
      </c>
      <c r="BG617" s="180">
        <f>IF(N617="zákl. přenesená",J617,0)</f>
        <v>0</v>
      </c>
      <c r="BH617" s="180">
        <f>IF(N617="sníž. přenesená",J617,0)</f>
        <v>0</v>
      </c>
      <c r="BI617" s="180">
        <f>IF(N617="nulová",J617,0)</f>
        <v>0</v>
      </c>
      <c r="BJ617" s="17" t="s">
        <v>74</v>
      </c>
      <c r="BK617" s="180">
        <f>ROUND(I617*H617,2)</f>
        <v>23306</v>
      </c>
      <c r="BL617" s="17" t="s">
        <v>113</v>
      </c>
      <c r="BM617" s="179" t="s">
        <v>1192</v>
      </c>
    </row>
    <row r="618" spans="1:65" s="2" customFormat="1" ht="19.5">
      <c r="A618" s="31"/>
      <c r="B618" s="32"/>
      <c r="C618" s="33"/>
      <c r="D618" s="181" t="s">
        <v>115</v>
      </c>
      <c r="E618" s="33"/>
      <c r="F618" s="182" t="s">
        <v>1193</v>
      </c>
      <c r="G618" s="33"/>
      <c r="H618" s="33"/>
      <c r="I618" s="33"/>
      <c r="J618" s="33"/>
      <c r="K618" s="33"/>
      <c r="L618" s="36"/>
      <c r="M618" s="183"/>
      <c r="N618" s="184"/>
      <c r="O618" s="61"/>
      <c r="P618" s="61"/>
      <c r="Q618" s="61"/>
      <c r="R618" s="61"/>
      <c r="S618" s="61"/>
      <c r="T618" s="62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T618" s="17" t="s">
        <v>115</v>
      </c>
      <c r="AU618" s="17" t="s">
        <v>76</v>
      </c>
    </row>
    <row r="619" spans="1:65" s="2" customFormat="1" ht="11.25">
      <c r="A619" s="31"/>
      <c r="B619" s="32"/>
      <c r="C619" s="33"/>
      <c r="D619" s="207" t="s">
        <v>382</v>
      </c>
      <c r="E619" s="33"/>
      <c r="F619" s="208" t="s">
        <v>1194</v>
      </c>
      <c r="G619" s="33"/>
      <c r="H619" s="33"/>
      <c r="I619" s="33"/>
      <c r="J619" s="33"/>
      <c r="K619" s="33"/>
      <c r="L619" s="36"/>
      <c r="M619" s="183"/>
      <c r="N619" s="184"/>
      <c r="O619" s="61"/>
      <c r="P619" s="61"/>
      <c r="Q619" s="61"/>
      <c r="R619" s="61"/>
      <c r="S619" s="61"/>
      <c r="T619" s="62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7" t="s">
        <v>382</v>
      </c>
      <c r="AU619" s="17" t="s">
        <v>76</v>
      </c>
    </row>
    <row r="620" spans="1:65" s="13" customFormat="1" ht="11.25">
      <c r="B620" s="185"/>
      <c r="C620" s="186"/>
      <c r="D620" s="181" t="s">
        <v>117</v>
      </c>
      <c r="E620" s="187" t="s">
        <v>17</v>
      </c>
      <c r="F620" s="188" t="s">
        <v>1174</v>
      </c>
      <c r="G620" s="186"/>
      <c r="H620" s="189">
        <v>86</v>
      </c>
      <c r="I620" s="186"/>
      <c r="J620" s="186"/>
      <c r="K620" s="186"/>
      <c r="L620" s="190"/>
      <c r="M620" s="191"/>
      <c r="N620" s="192"/>
      <c r="O620" s="192"/>
      <c r="P620" s="192"/>
      <c r="Q620" s="192"/>
      <c r="R620" s="192"/>
      <c r="S620" s="192"/>
      <c r="T620" s="193"/>
      <c r="AT620" s="194" t="s">
        <v>117</v>
      </c>
      <c r="AU620" s="194" t="s">
        <v>76</v>
      </c>
      <c r="AV620" s="13" t="s">
        <v>76</v>
      </c>
      <c r="AW620" s="13" t="s">
        <v>28</v>
      </c>
      <c r="AX620" s="13" t="s">
        <v>74</v>
      </c>
      <c r="AY620" s="194" t="s">
        <v>105</v>
      </c>
    </row>
    <row r="621" spans="1:65" s="2" customFormat="1" ht="21.75" customHeight="1">
      <c r="A621" s="31"/>
      <c r="B621" s="32"/>
      <c r="C621" s="169" t="s">
        <v>1195</v>
      </c>
      <c r="D621" s="169" t="s">
        <v>108</v>
      </c>
      <c r="E621" s="170" t="s">
        <v>1196</v>
      </c>
      <c r="F621" s="171" t="s">
        <v>1197</v>
      </c>
      <c r="G621" s="172" t="s">
        <v>378</v>
      </c>
      <c r="H621" s="173">
        <v>577.5</v>
      </c>
      <c r="I621" s="174">
        <v>291</v>
      </c>
      <c r="J621" s="174">
        <f>ROUND(I621*H621,2)</f>
        <v>168052.5</v>
      </c>
      <c r="K621" s="171" t="s">
        <v>379</v>
      </c>
      <c r="L621" s="36"/>
      <c r="M621" s="175" t="s">
        <v>17</v>
      </c>
      <c r="N621" s="176" t="s">
        <v>37</v>
      </c>
      <c r="O621" s="177">
        <v>0.59599999999999997</v>
      </c>
      <c r="P621" s="177">
        <f>O621*H621</f>
        <v>344.19</v>
      </c>
      <c r="Q621" s="177">
        <v>0</v>
      </c>
      <c r="R621" s="177">
        <f>Q621*H621</f>
        <v>0</v>
      </c>
      <c r="S621" s="177">
        <v>0</v>
      </c>
      <c r="T621" s="178">
        <f>S621*H621</f>
        <v>0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79" t="s">
        <v>113</v>
      </c>
      <c r="AT621" s="179" t="s">
        <v>108</v>
      </c>
      <c r="AU621" s="179" t="s">
        <v>76</v>
      </c>
      <c r="AY621" s="17" t="s">
        <v>105</v>
      </c>
      <c r="BE621" s="180">
        <f>IF(N621="základní",J621,0)</f>
        <v>168052.5</v>
      </c>
      <c r="BF621" s="180">
        <f>IF(N621="snížená",J621,0)</f>
        <v>0</v>
      </c>
      <c r="BG621" s="180">
        <f>IF(N621="zákl. přenesená",J621,0)</f>
        <v>0</v>
      </c>
      <c r="BH621" s="180">
        <f>IF(N621="sníž. přenesená",J621,0)</f>
        <v>0</v>
      </c>
      <c r="BI621" s="180">
        <f>IF(N621="nulová",J621,0)</f>
        <v>0</v>
      </c>
      <c r="BJ621" s="17" t="s">
        <v>74</v>
      </c>
      <c r="BK621" s="180">
        <f>ROUND(I621*H621,2)</f>
        <v>168052.5</v>
      </c>
      <c r="BL621" s="17" t="s">
        <v>113</v>
      </c>
      <c r="BM621" s="179" t="s">
        <v>1198</v>
      </c>
    </row>
    <row r="622" spans="1:65" s="2" customFormat="1" ht="19.5">
      <c r="A622" s="31"/>
      <c r="B622" s="32"/>
      <c r="C622" s="33"/>
      <c r="D622" s="181" t="s">
        <v>115</v>
      </c>
      <c r="E622" s="33"/>
      <c r="F622" s="182" t="s">
        <v>1199</v>
      </c>
      <c r="G622" s="33"/>
      <c r="H622" s="33"/>
      <c r="I622" s="33"/>
      <c r="J622" s="33"/>
      <c r="K622" s="33"/>
      <c r="L622" s="36"/>
      <c r="M622" s="183"/>
      <c r="N622" s="184"/>
      <c r="O622" s="61"/>
      <c r="P622" s="61"/>
      <c r="Q622" s="61"/>
      <c r="R622" s="61"/>
      <c r="S622" s="61"/>
      <c r="T622" s="62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T622" s="17" t="s">
        <v>115</v>
      </c>
      <c r="AU622" s="17" t="s">
        <v>76</v>
      </c>
    </row>
    <row r="623" spans="1:65" s="2" customFormat="1" ht="11.25">
      <c r="A623" s="31"/>
      <c r="B623" s="32"/>
      <c r="C623" s="33"/>
      <c r="D623" s="207" t="s">
        <v>382</v>
      </c>
      <c r="E623" s="33"/>
      <c r="F623" s="208" t="s">
        <v>1200</v>
      </c>
      <c r="G623" s="33"/>
      <c r="H623" s="33"/>
      <c r="I623" s="33"/>
      <c r="J623" s="33"/>
      <c r="K623" s="33"/>
      <c r="L623" s="36"/>
      <c r="M623" s="183"/>
      <c r="N623" s="184"/>
      <c r="O623" s="61"/>
      <c r="P623" s="61"/>
      <c r="Q623" s="61"/>
      <c r="R623" s="61"/>
      <c r="S623" s="61"/>
      <c r="T623" s="62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7" t="s">
        <v>382</v>
      </c>
      <c r="AU623" s="17" t="s">
        <v>76</v>
      </c>
    </row>
    <row r="624" spans="1:65" s="13" customFormat="1" ht="11.25">
      <c r="B624" s="185"/>
      <c r="C624" s="186"/>
      <c r="D624" s="181" t="s">
        <v>117</v>
      </c>
      <c r="E624" s="187" t="s">
        <v>17</v>
      </c>
      <c r="F624" s="188" t="s">
        <v>1181</v>
      </c>
      <c r="G624" s="186"/>
      <c r="H624" s="189">
        <v>577.5</v>
      </c>
      <c r="I624" s="186"/>
      <c r="J624" s="186"/>
      <c r="K624" s="186"/>
      <c r="L624" s="190"/>
      <c r="M624" s="191"/>
      <c r="N624" s="192"/>
      <c r="O624" s="192"/>
      <c r="P624" s="192"/>
      <c r="Q624" s="192"/>
      <c r="R624" s="192"/>
      <c r="S624" s="192"/>
      <c r="T624" s="193"/>
      <c r="AT624" s="194" t="s">
        <v>117</v>
      </c>
      <c r="AU624" s="194" t="s">
        <v>76</v>
      </c>
      <c r="AV624" s="13" t="s">
        <v>76</v>
      </c>
      <c r="AW624" s="13" t="s">
        <v>28</v>
      </c>
      <c r="AX624" s="13" t="s">
        <v>74</v>
      </c>
      <c r="AY624" s="194" t="s">
        <v>105</v>
      </c>
    </row>
    <row r="625" spans="1:65" s="2" customFormat="1" ht="21.75" customHeight="1">
      <c r="A625" s="31"/>
      <c r="B625" s="32"/>
      <c r="C625" s="169" t="s">
        <v>1201</v>
      </c>
      <c r="D625" s="169" t="s">
        <v>108</v>
      </c>
      <c r="E625" s="170" t="s">
        <v>1202</v>
      </c>
      <c r="F625" s="171" t="s">
        <v>1203</v>
      </c>
      <c r="G625" s="172" t="s">
        <v>378</v>
      </c>
      <c r="H625" s="173">
        <v>4800</v>
      </c>
      <c r="I625" s="174">
        <v>7.74</v>
      </c>
      <c r="J625" s="174">
        <f>ROUND(I625*H625,2)</f>
        <v>37152</v>
      </c>
      <c r="K625" s="171" t="s">
        <v>379</v>
      </c>
      <c r="L625" s="36"/>
      <c r="M625" s="175" t="s">
        <v>17</v>
      </c>
      <c r="N625" s="176" t="s">
        <v>37</v>
      </c>
      <c r="O625" s="177">
        <v>0</v>
      </c>
      <c r="P625" s="177">
        <f>O625*H625</f>
        <v>0</v>
      </c>
      <c r="Q625" s="177">
        <v>0</v>
      </c>
      <c r="R625" s="177">
        <f>Q625*H625</f>
        <v>0</v>
      </c>
      <c r="S625" s="177">
        <v>0</v>
      </c>
      <c r="T625" s="178">
        <f>S625*H625</f>
        <v>0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79" t="s">
        <v>113</v>
      </c>
      <c r="AT625" s="179" t="s">
        <v>108</v>
      </c>
      <c r="AU625" s="179" t="s">
        <v>76</v>
      </c>
      <c r="AY625" s="17" t="s">
        <v>105</v>
      </c>
      <c r="BE625" s="180">
        <f>IF(N625="základní",J625,0)</f>
        <v>37152</v>
      </c>
      <c r="BF625" s="180">
        <f>IF(N625="snížená",J625,0)</f>
        <v>0</v>
      </c>
      <c r="BG625" s="180">
        <f>IF(N625="zákl. přenesená",J625,0)</f>
        <v>0</v>
      </c>
      <c r="BH625" s="180">
        <f>IF(N625="sníž. přenesená",J625,0)</f>
        <v>0</v>
      </c>
      <c r="BI625" s="180">
        <f>IF(N625="nulová",J625,0)</f>
        <v>0</v>
      </c>
      <c r="BJ625" s="17" t="s">
        <v>74</v>
      </c>
      <c r="BK625" s="180">
        <f>ROUND(I625*H625,2)</f>
        <v>37152</v>
      </c>
      <c r="BL625" s="17" t="s">
        <v>113</v>
      </c>
      <c r="BM625" s="179" t="s">
        <v>1204</v>
      </c>
    </row>
    <row r="626" spans="1:65" s="2" customFormat="1" ht="19.5">
      <c r="A626" s="31"/>
      <c r="B626" s="32"/>
      <c r="C626" s="33"/>
      <c r="D626" s="181" t="s">
        <v>115</v>
      </c>
      <c r="E626" s="33"/>
      <c r="F626" s="182" t="s">
        <v>1205</v>
      </c>
      <c r="G626" s="33"/>
      <c r="H626" s="33"/>
      <c r="I626" s="33"/>
      <c r="J626" s="33"/>
      <c r="K626" s="33"/>
      <c r="L626" s="36"/>
      <c r="M626" s="183"/>
      <c r="N626" s="184"/>
      <c r="O626" s="61"/>
      <c r="P626" s="61"/>
      <c r="Q626" s="61"/>
      <c r="R626" s="61"/>
      <c r="S626" s="61"/>
      <c r="T626" s="62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T626" s="17" t="s">
        <v>115</v>
      </c>
      <c r="AU626" s="17" t="s">
        <v>76</v>
      </c>
    </row>
    <row r="627" spans="1:65" s="2" customFormat="1" ht="11.25">
      <c r="A627" s="31"/>
      <c r="B627" s="32"/>
      <c r="C627" s="33"/>
      <c r="D627" s="207" t="s">
        <v>382</v>
      </c>
      <c r="E627" s="33"/>
      <c r="F627" s="208" t="s">
        <v>1206</v>
      </c>
      <c r="G627" s="33"/>
      <c r="H627" s="33"/>
      <c r="I627" s="33"/>
      <c r="J627" s="33"/>
      <c r="K627" s="33"/>
      <c r="L627" s="36"/>
      <c r="M627" s="183"/>
      <c r="N627" s="184"/>
      <c r="O627" s="61"/>
      <c r="P627" s="61"/>
      <c r="Q627" s="61"/>
      <c r="R627" s="61"/>
      <c r="S627" s="61"/>
      <c r="T627" s="62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7" t="s">
        <v>382</v>
      </c>
      <c r="AU627" s="17" t="s">
        <v>76</v>
      </c>
    </row>
    <row r="628" spans="1:65" s="13" customFormat="1" ht="11.25">
      <c r="B628" s="185"/>
      <c r="C628" s="186"/>
      <c r="D628" s="181" t="s">
        <v>117</v>
      </c>
      <c r="E628" s="187" t="s">
        <v>17</v>
      </c>
      <c r="F628" s="188" t="s">
        <v>1207</v>
      </c>
      <c r="G628" s="186"/>
      <c r="H628" s="189">
        <v>4800</v>
      </c>
      <c r="I628" s="186"/>
      <c r="J628" s="186"/>
      <c r="K628" s="186"/>
      <c r="L628" s="190"/>
      <c r="M628" s="191"/>
      <c r="N628" s="192"/>
      <c r="O628" s="192"/>
      <c r="P628" s="192"/>
      <c r="Q628" s="192"/>
      <c r="R628" s="192"/>
      <c r="S628" s="192"/>
      <c r="T628" s="193"/>
      <c r="AT628" s="194" t="s">
        <v>117</v>
      </c>
      <c r="AU628" s="194" t="s">
        <v>76</v>
      </c>
      <c r="AV628" s="13" t="s">
        <v>76</v>
      </c>
      <c r="AW628" s="13" t="s">
        <v>28</v>
      </c>
      <c r="AX628" s="13" t="s">
        <v>74</v>
      </c>
      <c r="AY628" s="194" t="s">
        <v>105</v>
      </c>
    </row>
    <row r="629" spans="1:65" s="2" customFormat="1" ht="21.75" customHeight="1">
      <c r="A629" s="31"/>
      <c r="B629" s="32"/>
      <c r="C629" s="169" t="s">
        <v>1208</v>
      </c>
      <c r="D629" s="169" t="s">
        <v>108</v>
      </c>
      <c r="E629" s="170" t="s">
        <v>1209</v>
      </c>
      <c r="F629" s="171" t="s">
        <v>1210</v>
      </c>
      <c r="G629" s="172" t="s">
        <v>378</v>
      </c>
      <c r="H629" s="173">
        <v>160</v>
      </c>
      <c r="I629" s="174">
        <v>140</v>
      </c>
      <c r="J629" s="174">
        <f>ROUND(I629*H629,2)</f>
        <v>22400</v>
      </c>
      <c r="K629" s="171" t="s">
        <v>379</v>
      </c>
      <c r="L629" s="36"/>
      <c r="M629" s="175" t="s">
        <v>17</v>
      </c>
      <c r="N629" s="176" t="s">
        <v>37</v>
      </c>
      <c r="O629" s="177">
        <v>0.29599999999999999</v>
      </c>
      <c r="P629" s="177">
        <f>O629*H629</f>
        <v>47.36</v>
      </c>
      <c r="Q629" s="177">
        <v>0</v>
      </c>
      <c r="R629" s="177">
        <f>Q629*H629</f>
        <v>0</v>
      </c>
      <c r="S629" s="177">
        <v>0</v>
      </c>
      <c r="T629" s="178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79" t="s">
        <v>113</v>
      </c>
      <c r="AT629" s="179" t="s">
        <v>108</v>
      </c>
      <c r="AU629" s="179" t="s">
        <v>76</v>
      </c>
      <c r="AY629" s="17" t="s">
        <v>105</v>
      </c>
      <c r="BE629" s="180">
        <f>IF(N629="základní",J629,0)</f>
        <v>22400</v>
      </c>
      <c r="BF629" s="180">
        <f>IF(N629="snížená",J629,0)</f>
        <v>0</v>
      </c>
      <c r="BG629" s="180">
        <f>IF(N629="zákl. přenesená",J629,0)</f>
        <v>0</v>
      </c>
      <c r="BH629" s="180">
        <f>IF(N629="sníž. přenesená",J629,0)</f>
        <v>0</v>
      </c>
      <c r="BI629" s="180">
        <f>IF(N629="nulová",J629,0)</f>
        <v>0</v>
      </c>
      <c r="BJ629" s="17" t="s">
        <v>74</v>
      </c>
      <c r="BK629" s="180">
        <f>ROUND(I629*H629,2)</f>
        <v>22400</v>
      </c>
      <c r="BL629" s="17" t="s">
        <v>113</v>
      </c>
      <c r="BM629" s="179" t="s">
        <v>1211</v>
      </c>
    </row>
    <row r="630" spans="1:65" s="2" customFormat="1" ht="19.5">
      <c r="A630" s="31"/>
      <c r="B630" s="32"/>
      <c r="C630" s="33"/>
      <c r="D630" s="181" t="s">
        <v>115</v>
      </c>
      <c r="E630" s="33"/>
      <c r="F630" s="182" t="s">
        <v>1212</v>
      </c>
      <c r="G630" s="33"/>
      <c r="H630" s="33"/>
      <c r="I630" s="33"/>
      <c r="J630" s="33"/>
      <c r="K630" s="33"/>
      <c r="L630" s="36"/>
      <c r="M630" s="183"/>
      <c r="N630" s="184"/>
      <c r="O630" s="61"/>
      <c r="P630" s="61"/>
      <c r="Q630" s="61"/>
      <c r="R630" s="61"/>
      <c r="S630" s="61"/>
      <c r="T630" s="62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7" t="s">
        <v>115</v>
      </c>
      <c r="AU630" s="17" t="s">
        <v>76</v>
      </c>
    </row>
    <row r="631" spans="1:65" s="2" customFormat="1" ht="11.25">
      <c r="A631" s="31"/>
      <c r="B631" s="32"/>
      <c r="C631" s="33"/>
      <c r="D631" s="207" t="s">
        <v>382</v>
      </c>
      <c r="E631" s="33"/>
      <c r="F631" s="208" t="s">
        <v>1213</v>
      </c>
      <c r="G631" s="33"/>
      <c r="H631" s="33"/>
      <c r="I631" s="33"/>
      <c r="J631" s="33"/>
      <c r="K631" s="33"/>
      <c r="L631" s="36"/>
      <c r="M631" s="183"/>
      <c r="N631" s="184"/>
      <c r="O631" s="61"/>
      <c r="P631" s="61"/>
      <c r="Q631" s="61"/>
      <c r="R631" s="61"/>
      <c r="S631" s="61"/>
      <c r="T631" s="62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7" t="s">
        <v>382</v>
      </c>
      <c r="AU631" s="17" t="s">
        <v>76</v>
      </c>
    </row>
    <row r="632" spans="1:65" s="13" customFormat="1" ht="11.25">
      <c r="B632" s="185"/>
      <c r="C632" s="186"/>
      <c r="D632" s="181" t="s">
        <v>117</v>
      </c>
      <c r="E632" s="187" t="s">
        <v>17</v>
      </c>
      <c r="F632" s="188" t="s">
        <v>1188</v>
      </c>
      <c r="G632" s="186"/>
      <c r="H632" s="189">
        <v>160</v>
      </c>
      <c r="I632" s="186"/>
      <c r="J632" s="186"/>
      <c r="K632" s="186"/>
      <c r="L632" s="190"/>
      <c r="M632" s="191"/>
      <c r="N632" s="192"/>
      <c r="O632" s="192"/>
      <c r="P632" s="192"/>
      <c r="Q632" s="192"/>
      <c r="R632" s="192"/>
      <c r="S632" s="192"/>
      <c r="T632" s="193"/>
      <c r="AT632" s="194" t="s">
        <v>117</v>
      </c>
      <c r="AU632" s="194" t="s">
        <v>76</v>
      </c>
      <c r="AV632" s="13" t="s">
        <v>76</v>
      </c>
      <c r="AW632" s="13" t="s">
        <v>28</v>
      </c>
      <c r="AX632" s="13" t="s">
        <v>74</v>
      </c>
      <c r="AY632" s="194" t="s">
        <v>105</v>
      </c>
    </row>
    <row r="633" spans="1:65" s="2" customFormat="1" ht="16.5" customHeight="1">
      <c r="A633" s="31"/>
      <c r="B633" s="32"/>
      <c r="C633" s="169" t="s">
        <v>1214</v>
      </c>
      <c r="D633" s="169" t="s">
        <v>108</v>
      </c>
      <c r="E633" s="170" t="s">
        <v>1215</v>
      </c>
      <c r="F633" s="171" t="s">
        <v>1216</v>
      </c>
      <c r="G633" s="172" t="s">
        <v>120</v>
      </c>
      <c r="H633" s="173">
        <v>19.635000000000002</v>
      </c>
      <c r="I633" s="174">
        <v>1490</v>
      </c>
      <c r="J633" s="174">
        <f>ROUND(I633*H633,2)</f>
        <v>29256.15</v>
      </c>
      <c r="K633" s="171" t="s">
        <v>379</v>
      </c>
      <c r="L633" s="36"/>
      <c r="M633" s="175" t="s">
        <v>17</v>
      </c>
      <c r="N633" s="176" t="s">
        <v>37</v>
      </c>
      <c r="O633" s="177">
        <v>4.38</v>
      </c>
      <c r="P633" s="177">
        <f>O633*H633</f>
        <v>86.001300000000001</v>
      </c>
      <c r="Q633" s="177">
        <v>0</v>
      </c>
      <c r="R633" s="177">
        <f>Q633*H633</f>
        <v>0</v>
      </c>
      <c r="S633" s="177">
        <v>1E-3</v>
      </c>
      <c r="T633" s="178">
        <f>S633*H633</f>
        <v>1.9635000000000003E-2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79" t="s">
        <v>113</v>
      </c>
      <c r="AT633" s="179" t="s">
        <v>108</v>
      </c>
      <c r="AU633" s="179" t="s">
        <v>76</v>
      </c>
      <c r="AY633" s="17" t="s">
        <v>105</v>
      </c>
      <c r="BE633" s="180">
        <f>IF(N633="základní",J633,0)</f>
        <v>29256.15</v>
      </c>
      <c r="BF633" s="180">
        <f>IF(N633="snížená",J633,0)</f>
        <v>0</v>
      </c>
      <c r="BG633" s="180">
        <f>IF(N633="zákl. přenesená",J633,0)</f>
        <v>0</v>
      </c>
      <c r="BH633" s="180">
        <f>IF(N633="sníž. přenesená",J633,0)</f>
        <v>0</v>
      </c>
      <c r="BI633" s="180">
        <f>IF(N633="nulová",J633,0)</f>
        <v>0</v>
      </c>
      <c r="BJ633" s="17" t="s">
        <v>74</v>
      </c>
      <c r="BK633" s="180">
        <f>ROUND(I633*H633,2)</f>
        <v>29256.15</v>
      </c>
      <c r="BL633" s="17" t="s">
        <v>113</v>
      </c>
      <c r="BM633" s="179" t="s">
        <v>1217</v>
      </c>
    </row>
    <row r="634" spans="1:65" s="2" customFormat="1" ht="11.25">
      <c r="A634" s="31"/>
      <c r="B634" s="32"/>
      <c r="C634" s="33"/>
      <c r="D634" s="181" t="s">
        <v>115</v>
      </c>
      <c r="E634" s="33"/>
      <c r="F634" s="182" t="s">
        <v>1218</v>
      </c>
      <c r="G634" s="33"/>
      <c r="H634" s="33"/>
      <c r="I634" s="33"/>
      <c r="J634" s="33"/>
      <c r="K634" s="33"/>
      <c r="L634" s="36"/>
      <c r="M634" s="183"/>
      <c r="N634" s="184"/>
      <c r="O634" s="61"/>
      <c r="P634" s="61"/>
      <c r="Q634" s="61"/>
      <c r="R634" s="61"/>
      <c r="S634" s="61"/>
      <c r="T634" s="62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7" t="s">
        <v>115</v>
      </c>
      <c r="AU634" s="17" t="s">
        <v>76</v>
      </c>
    </row>
    <row r="635" spans="1:65" s="2" customFormat="1" ht="11.25">
      <c r="A635" s="31"/>
      <c r="B635" s="32"/>
      <c r="C635" s="33"/>
      <c r="D635" s="207" t="s">
        <v>382</v>
      </c>
      <c r="E635" s="33"/>
      <c r="F635" s="208" t="s">
        <v>1219</v>
      </c>
      <c r="G635" s="33"/>
      <c r="H635" s="33"/>
      <c r="I635" s="33"/>
      <c r="J635" s="33"/>
      <c r="K635" s="33"/>
      <c r="L635" s="36"/>
      <c r="M635" s="183"/>
      <c r="N635" s="184"/>
      <c r="O635" s="61"/>
      <c r="P635" s="61"/>
      <c r="Q635" s="61"/>
      <c r="R635" s="61"/>
      <c r="S635" s="61"/>
      <c r="T635" s="62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7" t="s">
        <v>382</v>
      </c>
      <c r="AU635" s="17" t="s">
        <v>76</v>
      </c>
    </row>
    <row r="636" spans="1:65" s="13" customFormat="1" ht="11.25">
      <c r="B636" s="185"/>
      <c r="C636" s="186"/>
      <c r="D636" s="181" t="s">
        <v>117</v>
      </c>
      <c r="E636" s="187" t="s">
        <v>17</v>
      </c>
      <c r="F636" s="188" t="s">
        <v>1220</v>
      </c>
      <c r="G636" s="186"/>
      <c r="H636" s="189">
        <v>19.635000000000002</v>
      </c>
      <c r="I636" s="186"/>
      <c r="J636" s="186"/>
      <c r="K636" s="186"/>
      <c r="L636" s="190"/>
      <c r="M636" s="191"/>
      <c r="N636" s="192"/>
      <c r="O636" s="192"/>
      <c r="P636" s="192"/>
      <c r="Q636" s="192"/>
      <c r="R636" s="192"/>
      <c r="S636" s="192"/>
      <c r="T636" s="193"/>
      <c r="AT636" s="194" t="s">
        <v>117</v>
      </c>
      <c r="AU636" s="194" t="s">
        <v>76</v>
      </c>
      <c r="AV636" s="13" t="s">
        <v>76</v>
      </c>
      <c r="AW636" s="13" t="s">
        <v>28</v>
      </c>
      <c r="AX636" s="13" t="s">
        <v>74</v>
      </c>
      <c r="AY636" s="194" t="s">
        <v>105</v>
      </c>
    </row>
    <row r="637" spans="1:65" s="2" customFormat="1" ht="16.5" customHeight="1">
      <c r="A637" s="31"/>
      <c r="B637" s="32"/>
      <c r="C637" s="169" t="s">
        <v>1221</v>
      </c>
      <c r="D637" s="169" t="s">
        <v>108</v>
      </c>
      <c r="E637" s="170" t="s">
        <v>1222</v>
      </c>
      <c r="F637" s="171" t="s">
        <v>1223</v>
      </c>
      <c r="G637" s="172" t="s">
        <v>120</v>
      </c>
      <c r="H637" s="173">
        <v>45.813000000000002</v>
      </c>
      <c r="I637" s="174">
        <v>1570</v>
      </c>
      <c r="J637" s="174">
        <f>ROUND(I637*H637,2)</f>
        <v>71926.41</v>
      </c>
      <c r="K637" s="171" t="s">
        <v>379</v>
      </c>
      <c r="L637" s="36"/>
      <c r="M637" s="175" t="s">
        <v>17</v>
      </c>
      <c r="N637" s="176" t="s">
        <v>37</v>
      </c>
      <c r="O637" s="177">
        <v>4.5990000000000002</v>
      </c>
      <c r="P637" s="177">
        <f>O637*H637</f>
        <v>210.69398700000002</v>
      </c>
      <c r="Q637" s="177">
        <v>0</v>
      </c>
      <c r="R637" s="177">
        <f>Q637*H637</f>
        <v>0</v>
      </c>
      <c r="S637" s="177">
        <v>1E-3</v>
      </c>
      <c r="T637" s="178">
        <f>S637*H637</f>
        <v>4.5813000000000006E-2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79" t="s">
        <v>113</v>
      </c>
      <c r="AT637" s="179" t="s">
        <v>108</v>
      </c>
      <c r="AU637" s="179" t="s">
        <v>76</v>
      </c>
      <c r="AY637" s="17" t="s">
        <v>105</v>
      </c>
      <c r="BE637" s="180">
        <f>IF(N637="základní",J637,0)</f>
        <v>71926.41</v>
      </c>
      <c r="BF637" s="180">
        <f>IF(N637="snížená",J637,0)</f>
        <v>0</v>
      </c>
      <c r="BG637" s="180">
        <f>IF(N637="zákl. přenesená",J637,0)</f>
        <v>0</v>
      </c>
      <c r="BH637" s="180">
        <f>IF(N637="sníž. přenesená",J637,0)</f>
        <v>0</v>
      </c>
      <c r="BI637" s="180">
        <f>IF(N637="nulová",J637,0)</f>
        <v>0</v>
      </c>
      <c r="BJ637" s="17" t="s">
        <v>74</v>
      </c>
      <c r="BK637" s="180">
        <f>ROUND(I637*H637,2)</f>
        <v>71926.41</v>
      </c>
      <c r="BL637" s="17" t="s">
        <v>113</v>
      </c>
      <c r="BM637" s="179" t="s">
        <v>1224</v>
      </c>
    </row>
    <row r="638" spans="1:65" s="2" customFormat="1" ht="11.25">
      <c r="A638" s="31"/>
      <c r="B638" s="32"/>
      <c r="C638" s="33"/>
      <c r="D638" s="181" t="s">
        <v>115</v>
      </c>
      <c r="E638" s="33"/>
      <c r="F638" s="182" t="s">
        <v>1225</v>
      </c>
      <c r="G638" s="33"/>
      <c r="H638" s="33"/>
      <c r="I638" s="33"/>
      <c r="J638" s="33"/>
      <c r="K638" s="33"/>
      <c r="L638" s="36"/>
      <c r="M638" s="183"/>
      <c r="N638" s="184"/>
      <c r="O638" s="61"/>
      <c r="P638" s="61"/>
      <c r="Q638" s="61"/>
      <c r="R638" s="61"/>
      <c r="S638" s="61"/>
      <c r="T638" s="62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T638" s="17" t="s">
        <v>115</v>
      </c>
      <c r="AU638" s="17" t="s">
        <v>76</v>
      </c>
    </row>
    <row r="639" spans="1:65" s="2" customFormat="1" ht="11.25">
      <c r="A639" s="31"/>
      <c r="B639" s="32"/>
      <c r="C639" s="33"/>
      <c r="D639" s="207" t="s">
        <v>382</v>
      </c>
      <c r="E639" s="33"/>
      <c r="F639" s="208" t="s">
        <v>1226</v>
      </c>
      <c r="G639" s="33"/>
      <c r="H639" s="33"/>
      <c r="I639" s="33"/>
      <c r="J639" s="33"/>
      <c r="K639" s="33"/>
      <c r="L639" s="36"/>
      <c r="M639" s="183"/>
      <c r="N639" s="184"/>
      <c r="O639" s="61"/>
      <c r="P639" s="61"/>
      <c r="Q639" s="61"/>
      <c r="R639" s="61"/>
      <c r="S639" s="61"/>
      <c r="T639" s="62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7" t="s">
        <v>382</v>
      </c>
      <c r="AU639" s="17" t="s">
        <v>76</v>
      </c>
    </row>
    <row r="640" spans="1:65" s="13" customFormat="1" ht="11.25">
      <c r="B640" s="185"/>
      <c r="C640" s="186"/>
      <c r="D640" s="181" t="s">
        <v>117</v>
      </c>
      <c r="E640" s="187" t="s">
        <v>17</v>
      </c>
      <c r="F640" s="188" t="s">
        <v>1227</v>
      </c>
      <c r="G640" s="186"/>
      <c r="H640" s="189">
        <v>45.813000000000002</v>
      </c>
      <c r="I640" s="186"/>
      <c r="J640" s="186"/>
      <c r="K640" s="186"/>
      <c r="L640" s="190"/>
      <c r="M640" s="191"/>
      <c r="N640" s="192"/>
      <c r="O640" s="192"/>
      <c r="P640" s="192"/>
      <c r="Q640" s="192"/>
      <c r="R640" s="192"/>
      <c r="S640" s="192"/>
      <c r="T640" s="193"/>
      <c r="AT640" s="194" t="s">
        <v>117</v>
      </c>
      <c r="AU640" s="194" t="s">
        <v>76</v>
      </c>
      <c r="AV640" s="13" t="s">
        <v>76</v>
      </c>
      <c r="AW640" s="13" t="s">
        <v>28</v>
      </c>
      <c r="AX640" s="13" t="s">
        <v>74</v>
      </c>
      <c r="AY640" s="194" t="s">
        <v>105</v>
      </c>
    </row>
    <row r="641" spans="1:65" s="2" customFormat="1" ht="16.5" customHeight="1">
      <c r="A641" s="31"/>
      <c r="B641" s="32"/>
      <c r="C641" s="169" t="s">
        <v>1228</v>
      </c>
      <c r="D641" s="169" t="s">
        <v>108</v>
      </c>
      <c r="E641" s="170" t="s">
        <v>1229</v>
      </c>
      <c r="F641" s="171" t="s">
        <v>1230</v>
      </c>
      <c r="G641" s="172" t="s">
        <v>120</v>
      </c>
      <c r="H641" s="173">
        <v>22.655000000000001</v>
      </c>
      <c r="I641" s="174">
        <v>1970</v>
      </c>
      <c r="J641" s="174">
        <f>ROUND(I641*H641,2)</f>
        <v>44630.35</v>
      </c>
      <c r="K641" s="171" t="s">
        <v>379</v>
      </c>
      <c r="L641" s="36"/>
      <c r="M641" s="175" t="s">
        <v>17</v>
      </c>
      <c r="N641" s="176" t="s">
        <v>37</v>
      </c>
      <c r="O641" s="177">
        <v>3.2450000000000001</v>
      </c>
      <c r="P641" s="177">
        <f>O641*H641</f>
        <v>73.515475000000009</v>
      </c>
      <c r="Q641" s="177">
        <v>0</v>
      </c>
      <c r="R641" s="177">
        <f>Q641*H641</f>
        <v>0</v>
      </c>
      <c r="S641" s="177">
        <v>2.5</v>
      </c>
      <c r="T641" s="178">
        <f>S641*H641</f>
        <v>56.637500000000003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79" t="s">
        <v>113</v>
      </c>
      <c r="AT641" s="179" t="s">
        <v>108</v>
      </c>
      <c r="AU641" s="179" t="s">
        <v>76</v>
      </c>
      <c r="AY641" s="17" t="s">
        <v>105</v>
      </c>
      <c r="BE641" s="180">
        <f>IF(N641="základní",J641,0)</f>
        <v>44630.35</v>
      </c>
      <c r="BF641" s="180">
        <f>IF(N641="snížená",J641,0)</f>
        <v>0</v>
      </c>
      <c r="BG641" s="180">
        <f>IF(N641="zákl. přenesená",J641,0)</f>
        <v>0</v>
      </c>
      <c r="BH641" s="180">
        <f>IF(N641="sníž. přenesená",J641,0)</f>
        <v>0</v>
      </c>
      <c r="BI641" s="180">
        <f>IF(N641="nulová",J641,0)</f>
        <v>0</v>
      </c>
      <c r="BJ641" s="17" t="s">
        <v>74</v>
      </c>
      <c r="BK641" s="180">
        <f>ROUND(I641*H641,2)</f>
        <v>44630.35</v>
      </c>
      <c r="BL641" s="17" t="s">
        <v>113</v>
      </c>
      <c r="BM641" s="179" t="s">
        <v>1231</v>
      </c>
    </row>
    <row r="642" spans="1:65" s="2" customFormat="1" ht="11.25">
      <c r="A642" s="31"/>
      <c r="B642" s="32"/>
      <c r="C642" s="33"/>
      <c r="D642" s="181" t="s">
        <v>115</v>
      </c>
      <c r="E642" s="33"/>
      <c r="F642" s="182" t="s">
        <v>1232</v>
      </c>
      <c r="G642" s="33"/>
      <c r="H642" s="33"/>
      <c r="I642" s="33"/>
      <c r="J642" s="33"/>
      <c r="K642" s="33"/>
      <c r="L642" s="36"/>
      <c r="M642" s="183"/>
      <c r="N642" s="184"/>
      <c r="O642" s="61"/>
      <c r="P642" s="61"/>
      <c r="Q642" s="61"/>
      <c r="R642" s="61"/>
      <c r="S642" s="61"/>
      <c r="T642" s="62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7" t="s">
        <v>115</v>
      </c>
      <c r="AU642" s="17" t="s">
        <v>76</v>
      </c>
    </row>
    <row r="643" spans="1:65" s="2" customFormat="1" ht="11.25">
      <c r="A643" s="31"/>
      <c r="B643" s="32"/>
      <c r="C643" s="33"/>
      <c r="D643" s="207" t="s">
        <v>382</v>
      </c>
      <c r="E643" s="33"/>
      <c r="F643" s="208" t="s">
        <v>1233</v>
      </c>
      <c r="G643" s="33"/>
      <c r="H643" s="33"/>
      <c r="I643" s="33"/>
      <c r="J643" s="33"/>
      <c r="K643" s="33"/>
      <c r="L643" s="36"/>
      <c r="M643" s="183"/>
      <c r="N643" s="184"/>
      <c r="O643" s="61"/>
      <c r="P643" s="61"/>
      <c r="Q643" s="61"/>
      <c r="R643" s="61"/>
      <c r="S643" s="61"/>
      <c r="T643" s="62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T643" s="17" t="s">
        <v>382</v>
      </c>
      <c r="AU643" s="17" t="s">
        <v>76</v>
      </c>
    </row>
    <row r="644" spans="1:65" s="13" customFormat="1" ht="11.25">
      <c r="B644" s="185"/>
      <c r="C644" s="186"/>
      <c r="D644" s="181" t="s">
        <v>117</v>
      </c>
      <c r="E644" s="187" t="s">
        <v>17</v>
      </c>
      <c r="F644" s="188" t="s">
        <v>1234</v>
      </c>
      <c r="G644" s="186"/>
      <c r="H644" s="189">
        <v>22.655000000000001</v>
      </c>
      <c r="I644" s="186"/>
      <c r="J644" s="186"/>
      <c r="K644" s="186"/>
      <c r="L644" s="190"/>
      <c r="M644" s="191"/>
      <c r="N644" s="192"/>
      <c r="O644" s="192"/>
      <c r="P644" s="192"/>
      <c r="Q644" s="192"/>
      <c r="R644" s="192"/>
      <c r="S644" s="192"/>
      <c r="T644" s="193"/>
      <c r="AT644" s="194" t="s">
        <v>117</v>
      </c>
      <c r="AU644" s="194" t="s">
        <v>76</v>
      </c>
      <c r="AV644" s="13" t="s">
        <v>76</v>
      </c>
      <c r="AW644" s="13" t="s">
        <v>28</v>
      </c>
      <c r="AX644" s="13" t="s">
        <v>74</v>
      </c>
      <c r="AY644" s="194" t="s">
        <v>105</v>
      </c>
    </row>
    <row r="645" spans="1:65" s="2" customFormat="1" ht="16.5" customHeight="1">
      <c r="A645" s="31"/>
      <c r="B645" s="32"/>
      <c r="C645" s="169" t="s">
        <v>1235</v>
      </c>
      <c r="D645" s="169" t="s">
        <v>108</v>
      </c>
      <c r="E645" s="170" t="s">
        <v>1236</v>
      </c>
      <c r="F645" s="171" t="s">
        <v>1237</v>
      </c>
      <c r="G645" s="172" t="s">
        <v>120</v>
      </c>
      <c r="H645" s="173">
        <v>6</v>
      </c>
      <c r="I645" s="174">
        <v>1640</v>
      </c>
      <c r="J645" s="174">
        <f>ROUND(I645*H645,2)</f>
        <v>9840</v>
      </c>
      <c r="K645" s="171" t="s">
        <v>379</v>
      </c>
      <c r="L645" s="36"/>
      <c r="M645" s="175" t="s">
        <v>17</v>
      </c>
      <c r="N645" s="176" t="s">
        <v>37</v>
      </c>
      <c r="O645" s="177">
        <v>2.7130000000000001</v>
      </c>
      <c r="P645" s="177">
        <f>O645*H645</f>
        <v>16.277999999999999</v>
      </c>
      <c r="Q645" s="177">
        <v>0</v>
      </c>
      <c r="R645" s="177">
        <f>Q645*H645</f>
        <v>0</v>
      </c>
      <c r="S645" s="177">
        <v>1.8</v>
      </c>
      <c r="T645" s="178">
        <f>S645*H645</f>
        <v>10.8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79" t="s">
        <v>113</v>
      </c>
      <c r="AT645" s="179" t="s">
        <v>108</v>
      </c>
      <c r="AU645" s="179" t="s">
        <v>76</v>
      </c>
      <c r="AY645" s="17" t="s">
        <v>105</v>
      </c>
      <c r="BE645" s="180">
        <f>IF(N645="základní",J645,0)</f>
        <v>9840</v>
      </c>
      <c r="BF645" s="180">
        <f>IF(N645="snížená",J645,0)</f>
        <v>0</v>
      </c>
      <c r="BG645" s="180">
        <f>IF(N645="zákl. přenesená",J645,0)</f>
        <v>0</v>
      </c>
      <c r="BH645" s="180">
        <f>IF(N645="sníž. přenesená",J645,0)</f>
        <v>0</v>
      </c>
      <c r="BI645" s="180">
        <f>IF(N645="nulová",J645,0)</f>
        <v>0</v>
      </c>
      <c r="BJ645" s="17" t="s">
        <v>74</v>
      </c>
      <c r="BK645" s="180">
        <f>ROUND(I645*H645,2)</f>
        <v>9840</v>
      </c>
      <c r="BL645" s="17" t="s">
        <v>113</v>
      </c>
      <c r="BM645" s="179" t="s">
        <v>1238</v>
      </c>
    </row>
    <row r="646" spans="1:65" s="2" customFormat="1" ht="19.5">
      <c r="A646" s="31"/>
      <c r="B646" s="32"/>
      <c r="C646" s="33"/>
      <c r="D646" s="181" t="s">
        <v>115</v>
      </c>
      <c r="E646" s="33"/>
      <c r="F646" s="182" t="s">
        <v>1239</v>
      </c>
      <c r="G646" s="33"/>
      <c r="H646" s="33"/>
      <c r="I646" s="33"/>
      <c r="J646" s="33"/>
      <c r="K646" s="33"/>
      <c r="L646" s="36"/>
      <c r="M646" s="183"/>
      <c r="N646" s="184"/>
      <c r="O646" s="61"/>
      <c r="P646" s="61"/>
      <c r="Q646" s="61"/>
      <c r="R646" s="61"/>
      <c r="S646" s="61"/>
      <c r="T646" s="62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7" t="s">
        <v>115</v>
      </c>
      <c r="AU646" s="17" t="s">
        <v>76</v>
      </c>
    </row>
    <row r="647" spans="1:65" s="2" customFormat="1" ht="11.25">
      <c r="A647" s="31"/>
      <c r="B647" s="32"/>
      <c r="C647" s="33"/>
      <c r="D647" s="207" t="s">
        <v>382</v>
      </c>
      <c r="E647" s="33"/>
      <c r="F647" s="208" t="s">
        <v>1240</v>
      </c>
      <c r="G647" s="33"/>
      <c r="H647" s="33"/>
      <c r="I647" s="33"/>
      <c r="J647" s="33"/>
      <c r="K647" s="33"/>
      <c r="L647" s="36"/>
      <c r="M647" s="183"/>
      <c r="N647" s="184"/>
      <c r="O647" s="61"/>
      <c r="P647" s="61"/>
      <c r="Q647" s="61"/>
      <c r="R647" s="61"/>
      <c r="S647" s="61"/>
      <c r="T647" s="62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7" t="s">
        <v>382</v>
      </c>
      <c r="AU647" s="17" t="s">
        <v>76</v>
      </c>
    </row>
    <row r="648" spans="1:65" s="13" customFormat="1" ht="11.25">
      <c r="B648" s="185"/>
      <c r="C648" s="186"/>
      <c r="D648" s="181" t="s">
        <v>117</v>
      </c>
      <c r="E648" s="187" t="s">
        <v>17</v>
      </c>
      <c r="F648" s="188" t="s">
        <v>1241</v>
      </c>
      <c r="G648" s="186"/>
      <c r="H648" s="189">
        <v>6</v>
      </c>
      <c r="I648" s="186"/>
      <c r="J648" s="186"/>
      <c r="K648" s="186"/>
      <c r="L648" s="190"/>
      <c r="M648" s="191"/>
      <c r="N648" s="192"/>
      <c r="O648" s="192"/>
      <c r="P648" s="192"/>
      <c r="Q648" s="192"/>
      <c r="R648" s="192"/>
      <c r="S648" s="192"/>
      <c r="T648" s="193"/>
      <c r="AT648" s="194" t="s">
        <v>117</v>
      </c>
      <c r="AU648" s="194" t="s">
        <v>76</v>
      </c>
      <c r="AV648" s="13" t="s">
        <v>76</v>
      </c>
      <c r="AW648" s="13" t="s">
        <v>28</v>
      </c>
      <c r="AX648" s="13" t="s">
        <v>74</v>
      </c>
      <c r="AY648" s="194" t="s">
        <v>105</v>
      </c>
    </row>
    <row r="649" spans="1:65" s="2" customFormat="1" ht="16.5" customHeight="1">
      <c r="A649" s="31"/>
      <c r="B649" s="32"/>
      <c r="C649" s="169" t="s">
        <v>1242</v>
      </c>
      <c r="D649" s="169" t="s">
        <v>108</v>
      </c>
      <c r="E649" s="170" t="s">
        <v>1243</v>
      </c>
      <c r="F649" s="171" t="s">
        <v>1244</v>
      </c>
      <c r="G649" s="172" t="s">
        <v>120</v>
      </c>
      <c r="H649" s="173">
        <v>12.346</v>
      </c>
      <c r="I649" s="174">
        <v>3040</v>
      </c>
      <c r="J649" s="174">
        <f>ROUND(I649*H649,2)</f>
        <v>37531.839999999997</v>
      </c>
      <c r="K649" s="171" t="s">
        <v>379</v>
      </c>
      <c r="L649" s="36"/>
      <c r="M649" s="175" t="s">
        <v>17</v>
      </c>
      <c r="N649" s="176" t="s">
        <v>37</v>
      </c>
      <c r="O649" s="177">
        <v>4.9960000000000004</v>
      </c>
      <c r="P649" s="177">
        <f>O649*H649</f>
        <v>61.680616000000008</v>
      </c>
      <c r="Q649" s="177">
        <v>0</v>
      </c>
      <c r="R649" s="177">
        <f>Q649*H649</f>
        <v>0</v>
      </c>
      <c r="S649" s="177">
        <v>2.2000000000000002</v>
      </c>
      <c r="T649" s="178">
        <f>S649*H649</f>
        <v>27.161200000000001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79" t="s">
        <v>113</v>
      </c>
      <c r="AT649" s="179" t="s">
        <v>108</v>
      </c>
      <c r="AU649" s="179" t="s">
        <v>76</v>
      </c>
      <c r="AY649" s="17" t="s">
        <v>105</v>
      </c>
      <c r="BE649" s="180">
        <f>IF(N649="základní",J649,0)</f>
        <v>37531.839999999997</v>
      </c>
      <c r="BF649" s="180">
        <f>IF(N649="snížená",J649,0)</f>
        <v>0</v>
      </c>
      <c r="BG649" s="180">
        <f>IF(N649="zákl. přenesená",J649,0)</f>
        <v>0</v>
      </c>
      <c r="BH649" s="180">
        <f>IF(N649="sníž. přenesená",J649,0)</f>
        <v>0</v>
      </c>
      <c r="BI649" s="180">
        <f>IF(N649="nulová",J649,0)</f>
        <v>0</v>
      </c>
      <c r="BJ649" s="17" t="s">
        <v>74</v>
      </c>
      <c r="BK649" s="180">
        <f>ROUND(I649*H649,2)</f>
        <v>37531.839999999997</v>
      </c>
      <c r="BL649" s="17" t="s">
        <v>113</v>
      </c>
      <c r="BM649" s="179" t="s">
        <v>1245</v>
      </c>
    </row>
    <row r="650" spans="1:65" s="2" customFormat="1" ht="11.25">
      <c r="A650" s="31"/>
      <c r="B650" s="32"/>
      <c r="C650" s="33"/>
      <c r="D650" s="181" t="s">
        <v>115</v>
      </c>
      <c r="E650" s="33"/>
      <c r="F650" s="182" t="s">
        <v>1246</v>
      </c>
      <c r="G650" s="33"/>
      <c r="H650" s="33"/>
      <c r="I650" s="33"/>
      <c r="J650" s="33"/>
      <c r="K650" s="33"/>
      <c r="L650" s="36"/>
      <c r="M650" s="183"/>
      <c r="N650" s="184"/>
      <c r="O650" s="61"/>
      <c r="P650" s="61"/>
      <c r="Q650" s="61"/>
      <c r="R650" s="61"/>
      <c r="S650" s="61"/>
      <c r="T650" s="62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7" t="s">
        <v>115</v>
      </c>
      <c r="AU650" s="17" t="s">
        <v>76</v>
      </c>
    </row>
    <row r="651" spans="1:65" s="2" customFormat="1" ht="11.25">
      <c r="A651" s="31"/>
      <c r="B651" s="32"/>
      <c r="C651" s="33"/>
      <c r="D651" s="207" t="s">
        <v>382</v>
      </c>
      <c r="E651" s="33"/>
      <c r="F651" s="208" t="s">
        <v>1247</v>
      </c>
      <c r="G651" s="33"/>
      <c r="H651" s="33"/>
      <c r="I651" s="33"/>
      <c r="J651" s="33"/>
      <c r="K651" s="33"/>
      <c r="L651" s="36"/>
      <c r="M651" s="183"/>
      <c r="N651" s="184"/>
      <c r="O651" s="61"/>
      <c r="P651" s="61"/>
      <c r="Q651" s="61"/>
      <c r="R651" s="61"/>
      <c r="S651" s="61"/>
      <c r="T651" s="62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7" t="s">
        <v>382</v>
      </c>
      <c r="AU651" s="17" t="s">
        <v>76</v>
      </c>
    </row>
    <row r="652" spans="1:65" s="13" customFormat="1" ht="11.25">
      <c r="B652" s="185"/>
      <c r="C652" s="186"/>
      <c r="D652" s="181" t="s">
        <v>117</v>
      </c>
      <c r="E652" s="187" t="s">
        <v>17</v>
      </c>
      <c r="F652" s="188" t="s">
        <v>1248</v>
      </c>
      <c r="G652" s="186"/>
      <c r="H652" s="189">
        <v>12.346</v>
      </c>
      <c r="I652" s="186"/>
      <c r="J652" s="186"/>
      <c r="K652" s="186"/>
      <c r="L652" s="190"/>
      <c r="M652" s="191"/>
      <c r="N652" s="192"/>
      <c r="O652" s="192"/>
      <c r="P652" s="192"/>
      <c r="Q652" s="192"/>
      <c r="R652" s="192"/>
      <c r="S652" s="192"/>
      <c r="T652" s="193"/>
      <c r="AT652" s="194" t="s">
        <v>117</v>
      </c>
      <c r="AU652" s="194" t="s">
        <v>76</v>
      </c>
      <c r="AV652" s="13" t="s">
        <v>76</v>
      </c>
      <c r="AW652" s="13" t="s">
        <v>28</v>
      </c>
      <c r="AX652" s="13" t="s">
        <v>74</v>
      </c>
      <c r="AY652" s="194" t="s">
        <v>105</v>
      </c>
    </row>
    <row r="653" spans="1:65" s="2" customFormat="1" ht="16.5" customHeight="1">
      <c r="A653" s="31"/>
      <c r="B653" s="32"/>
      <c r="C653" s="169" t="s">
        <v>1249</v>
      </c>
      <c r="D653" s="169" t="s">
        <v>108</v>
      </c>
      <c r="E653" s="170" t="s">
        <v>1250</v>
      </c>
      <c r="F653" s="171" t="s">
        <v>1251</v>
      </c>
      <c r="G653" s="172" t="s">
        <v>120</v>
      </c>
      <c r="H653" s="173">
        <v>28.71</v>
      </c>
      <c r="I653" s="174">
        <v>10100</v>
      </c>
      <c r="J653" s="174">
        <f>ROUND(I653*H653,2)</f>
        <v>289971</v>
      </c>
      <c r="K653" s="171" t="s">
        <v>379</v>
      </c>
      <c r="L653" s="36"/>
      <c r="M653" s="175" t="s">
        <v>17</v>
      </c>
      <c r="N653" s="176" t="s">
        <v>37</v>
      </c>
      <c r="O653" s="177">
        <v>16.449000000000002</v>
      </c>
      <c r="P653" s="177">
        <f>O653*H653</f>
        <v>472.25079000000005</v>
      </c>
      <c r="Q653" s="177">
        <v>0</v>
      </c>
      <c r="R653" s="177">
        <f>Q653*H653</f>
        <v>0</v>
      </c>
      <c r="S653" s="177">
        <v>2.4</v>
      </c>
      <c r="T653" s="178">
        <f>S653*H653</f>
        <v>68.903999999999996</v>
      </c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R653" s="179" t="s">
        <v>113</v>
      </c>
      <c r="AT653" s="179" t="s">
        <v>108</v>
      </c>
      <c r="AU653" s="179" t="s">
        <v>76</v>
      </c>
      <c r="AY653" s="17" t="s">
        <v>105</v>
      </c>
      <c r="BE653" s="180">
        <f>IF(N653="základní",J653,0)</f>
        <v>289971</v>
      </c>
      <c r="BF653" s="180">
        <f>IF(N653="snížená",J653,0)</f>
        <v>0</v>
      </c>
      <c r="BG653" s="180">
        <f>IF(N653="zákl. přenesená",J653,0)</f>
        <v>0</v>
      </c>
      <c r="BH653" s="180">
        <f>IF(N653="sníž. přenesená",J653,0)</f>
        <v>0</v>
      </c>
      <c r="BI653" s="180">
        <f>IF(N653="nulová",J653,0)</f>
        <v>0</v>
      </c>
      <c r="BJ653" s="17" t="s">
        <v>74</v>
      </c>
      <c r="BK653" s="180">
        <f>ROUND(I653*H653,2)</f>
        <v>289971</v>
      </c>
      <c r="BL653" s="17" t="s">
        <v>113</v>
      </c>
      <c r="BM653" s="179" t="s">
        <v>1252</v>
      </c>
    </row>
    <row r="654" spans="1:65" s="2" customFormat="1" ht="11.25">
      <c r="A654" s="31"/>
      <c r="B654" s="32"/>
      <c r="C654" s="33"/>
      <c r="D654" s="181" t="s">
        <v>115</v>
      </c>
      <c r="E654" s="33"/>
      <c r="F654" s="182" t="s">
        <v>1253</v>
      </c>
      <c r="G654" s="33"/>
      <c r="H654" s="33"/>
      <c r="I654" s="33"/>
      <c r="J654" s="33"/>
      <c r="K654" s="33"/>
      <c r="L654" s="36"/>
      <c r="M654" s="183"/>
      <c r="N654" s="184"/>
      <c r="O654" s="61"/>
      <c r="P654" s="61"/>
      <c r="Q654" s="61"/>
      <c r="R654" s="61"/>
      <c r="S654" s="61"/>
      <c r="T654" s="62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7" t="s">
        <v>115</v>
      </c>
      <c r="AU654" s="17" t="s">
        <v>76</v>
      </c>
    </row>
    <row r="655" spans="1:65" s="2" customFormat="1" ht="11.25">
      <c r="A655" s="31"/>
      <c r="B655" s="32"/>
      <c r="C655" s="33"/>
      <c r="D655" s="207" t="s">
        <v>382</v>
      </c>
      <c r="E655" s="33"/>
      <c r="F655" s="208" t="s">
        <v>1254</v>
      </c>
      <c r="G655" s="33"/>
      <c r="H655" s="33"/>
      <c r="I655" s="33"/>
      <c r="J655" s="33"/>
      <c r="K655" s="33"/>
      <c r="L655" s="36"/>
      <c r="M655" s="183"/>
      <c r="N655" s="184"/>
      <c r="O655" s="61"/>
      <c r="P655" s="61"/>
      <c r="Q655" s="61"/>
      <c r="R655" s="61"/>
      <c r="S655" s="61"/>
      <c r="T655" s="62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T655" s="17" t="s">
        <v>382</v>
      </c>
      <c r="AU655" s="17" t="s">
        <v>76</v>
      </c>
    </row>
    <row r="656" spans="1:65" s="13" customFormat="1" ht="11.25">
      <c r="B656" s="185"/>
      <c r="C656" s="186"/>
      <c r="D656" s="181" t="s">
        <v>117</v>
      </c>
      <c r="E656" s="187" t="s">
        <v>17</v>
      </c>
      <c r="F656" s="188" t="s">
        <v>1255</v>
      </c>
      <c r="G656" s="186"/>
      <c r="H656" s="189">
        <v>28.71</v>
      </c>
      <c r="I656" s="186"/>
      <c r="J656" s="186"/>
      <c r="K656" s="186"/>
      <c r="L656" s="190"/>
      <c r="M656" s="191"/>
      <c r="N656" s="192"/>
      <c r="O656" s="192"/>
      <c r="P656" s="192"/>
      <c r="Q656" s="192"/>
      <c r="R656" s="192"/>
      <c r="S656" s="192"/>
      <c r="T656" s="193"/>
      <c r="AT656" s="194" t="s">
        <v>117</v>
      </c>
      <c r="AU656" s="194" t="s">
        <v>76</v>
      </c>
      <c r="AV656" s="13" t="s">
        <v>76</v>
      </c>
      <c r="AW656" s="13" t="s">
        <v>28</v>
      </c>
      <c r="AX656" s="13" t="s">
        <v>74</v>
      </c>
      <c r="AY656" s="194" t="s">
        <v>105</v>
      </c>
    </row>
    <row r="657" spans="1:65" s="2" customFormat="1" ht="16.5" customHeight="1">
      <c r="A657" s="31"/>
      <c r="B657" s="32"/>
      <c r="C657" s="169" t="s">
        <v>1256</v>
      </c>
      <c r="D657" s="169" t="s">
        <v>108</v>
      </c>
      <c r="E657" s="170" t="s">
        <v>1257</v>
      </c>
      <c r="F657" s="171" t="s">
        <v>1258</v>
      </c>
      <c r="G657" s="172" t="s">
        <v>378</v>
      </c>
      <c r="H657" s="173">
        <v>15</v>
      </c>
      <c r="I657" s="174">
        <v>150</v>
      </c>
      <c r="J657" s="174">
        <f>ROUND(I657*H657,2)</f>
        <v>2250</v>
      </c>
      <c r="K657" s="171" t="s">
        <v>379</v>
      </c>
      <c r="L657" s="36"/>
      <c r="M657" s="175" t="s">
        <v>17</v>
      </c>
      <c r="N657" s="176" t="s">
        <v>37</v>
      </c>
      <c r="O657" s="177">
        <v>0.38100000000000001</v>
      </c>
      <c r="P657" s="177">
        <f>O657*H657</f>
        <v>5.7149999999999999</v>
      </c>
      <c r="Q657" s="177">
        <v>0</v>
      </c>
      <c r="R657" s="177">
        <f>Q657*H657</f>
        <v>0</v>
      </c>
      <c r="S657" s="177">
        <v>0.1</v>
      </c>
      <c r="T657" s="178">
        <f>S657*H657</f>
        <v>1.5</v>
      </c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R657" s="179" t="s">
        <v>113</v>
      </c>
      <c r="AT657" s="179" t="s">
        <v>108</v>
      </c>
      <c r="AU657" s="179" t="s">
        <v>76</v>
      </c>
      <c r="AY657" s="17" t="s">
        <v>105</v>
      </c>
      <c r="BE657" s="180">
        <f>IF(N657="základní",J657,0)</f>
        <v>2250</v>
      </c>
      <c r="BF657" s="180">
        <f>IF(N657="snížená",J657,0)</f>
        <v>0</v>
      </c>
      <c r="BG657" s="180">
        <f>IF(N657="zákl. přenesená",J657,0)</f>
        <v>0</v>
      </c>
      <c r="BH657" s="180">
        <f>IF(N657="sníž. přenesená",J657,0)</f>
        <v>0</v>
      </c>
      <c r="BI657" s="180">
        <f>IF(N657="nulová",J657,0)</f>
        <v>0</v>
      </c>
      <c r="BJ657" s="17" t="s">
        <v>74</v>
      </c>
      <c r="BK657" s="180">
        <f>ROUND(I657*H657,2)</f>
        <v>2250</v>
      </c>
      <c r="BL657" s="17" t="s">
        <v>113</v>
      </c>
      <c r="BM657" s="179" t="s">
        <v>1259</v>
      </c>
    </row>
    <row r="658" spans="1:65" s="2" customFormat="1" ht="19.5">
      <c r="A658" s="31"/>
      <c r="B658" s="32"/>
      <c r="C658" s="33"/>
      <c r="D658" s="181" t="s">
        <v>115</v>
      </c>
      <c r="E658" s="33"/>
      <c r="F658" s="182" t="s">
        <v>1260</v>
      </c>
      <c r="G658" s="33"/>
      <c r="H658" s="33"/>
      <c r="I658" s="33"/>
      <c r="J658" s="33"/>
      <c r="K658" s="33"/>
      <c r="L658" s="36"/>
      <c r="M658" s="183"/>
      <c r="N658" s="184"/>
      <c r="O658" s="61"/>
      <c r="P658" s="61"/>
      <c r="Q658" s="61"/>
      <c r="R658" s="61"/>
      <c r="S658" s="61"/>
      <c r="T658" s="62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T658" s="17" t="s">
        <v>115</v>
      </c>
      <c r="AU658" s="17" t="s">
        <v>76</v>
      </c>
    </row>
    <row r="659" spans="1:65" s="2" customFormat="1" ht="11.25">
      <c r="A659" s="31"/>
      <c r="B659" s="32"/>
      <c r="C659" s="33"/>
      <c r="D659" s="207" t="s">
        <v>382</v>
      </c>
      <c r="E659" s="33"/>
      <c r="F659" s="208" t="s">
        <v>1261</v>
      </c>
      <c r="G659" s="33"/>
      <c r="H659" s="33"/>
      <c r="I659" s="33"/>
      <c r="J659" s="33"/>
      <c r="K659" s="33"/>
      <c r="L659" s="36"/>
      <c r="M659" s="183"/>
      <c r="N659" s="184"/>
      <c r="O659" s="61"/>
      <c r="P659" s="61"/>
      <c r="Q659" s="61"/>
      <c r="R659" s="61"/>
      <c r="S659" s="61"/>
      <c r="T659" s="62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7" t="s">
        <v>382</v>
      </c>
      <c r="AU659" s="17" t="s">
        <v>76</v>
      </c>
    </row>
    <row r="660" spans="1:65" s="13" customFormat="1" ht="11.25">
      <c r="B660" s="185"/>
      <c r="C660" s="186"/>
      <c r="D660" s="181" t="s">
        <v>117</v>
      </c>
      <c r="E660" s="187" t="s">
        <v>17</v>
      </c>
      <c r="F660" s="188" t="s">
        <v>8</v>
      </c>
      <c r="G660" s="186"/>
      <c r="H660" s="189">
        <v>15</v>
      </c>
      <c r="I660" s="186"/>
      <c r="J660" s="186"/>
      <c r="K660" s="186"/>
      <c r="L660" s="190"/>
      <c r="M660" s="191"/>
      <c r="N660" s="192"/>
      <c r="O660" s="192"/>
      <c r="P660" s="192"/>
      <c r="Q660" s="192"/>
      <c r="R660" s="192"/>
      <c r="S660" s="192"/>
      <c r="T660" s="193"/>
      <c r="AT660" s="194" t="s">
        <v>117</v>
      </c>
      <c r="AU660" s="194" t="s">
        <v>76</v>
      </c>
      <c r="AV660" s="13" t="s">
        <v>76</v>
      </c>
      <c r="AW660" s="13" t="s">
        <v>28</v>
      </c>
      <c r="AX660" s="13" t="s">
        <v>74</v>
      </c>
      <c r="AY660" s="194" t="s">
        <v>105</v>
      </c>
    </row>
    <row r="661" spans="1:65" s="2" customFormat="1" ht="16.5" customHeight="1">
      <c r="A661" s="31"/>
      <c r="B661" s="32"/>
      <c r="C661" s="169" t="s">
        <v>1262</v>
      </c>
      <c r="D661" s="169" t="s">
        <v>108</v>
      </c>
      <c r="E661" s="170" t="s">
        <v>1263</v>
      </c>
      <c r="F661" s="171" t="s">
        <v>1264</v>
      </c>
      <c r="G661" s="172" t="s">
        <v>537</v>
      </c>
      <c r="H661" s="173">
        <v>500</v>
      </c>
      <c r="I661" s="174">
        <v>24.2</v>
      </c>
      <c r="J661" s="174">
        <f>ROUND(I661*H661,2)</f>
        <v>12100</v>
      </c>
      <c r="K661" s="171" t="s">
        <v>379</v>
      </c>
      <c r="L661" s="36"/>
      <c r="M661" s="175" t="s">
        <v>17</v>
      </c>
      <c r="N661" s="176" t="s">
        <v>37</v>
      </c>
      <c r="O661" s="177">
        <v>5.2999999999999999E-2</v>
      </c>
      <c r="P661" s="177">
        <f>O661*H661</f>
        <v>26.5</v>
      </c>
      <c r="Q661" s="177">
        <v>0</v>
      </c>
      <c r="R661" s="177">
        <f>Q661*H661</f>
        <v>0</v>
      </c>
      <c r="S661" s="177">
        <v>1E-3</v>
      </c>
      <c r="T661" s="178">
        <f>S661*H661</f>
        <v>0.5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79" t="s">
        <v>113</v>
      </c>
      <c r="AT661" s="179" t="s">
        <v>108</v>
      </c>
      <c r="AU661" s="179" t="s">
        <v>76</v>
      </c>
      <c r="AY661" s="17" t="s">
        <v>105</v>
      </c>
      <c r="BE661" s="180">
        <f>IF(N661="základní",J661,0)</f>
        <v>12100</v>
      </c>
      <c r="BF661" s="180">
        <f>IF(N661="snížená",J661,0)</f>
        <v>0</v>
      </c>
      <c r="BG661" s="180">
        <f>IF(N661="zákl. přenesená",J661,0)</f>
        <v>0</v>
      </c>
      <c r="BH661" s="180">
        <f>IF(N661="sníž. přenesená",J661,0)</f>
        <v>0</v>
      </c>
      <c r="BI661" s="180">
        <f>IF(N661="nulová",J661,0)</f>
        <v>0</v>
      </c>
      <c r="BJ661" s="17" t="s">
        <v>74</v>
      </c>
      <c r="BK661" s="180">
        <f>ROUND(I661*H661,2)</f>
        <v>12100</v>
      </c>
      <c r="BL661" s="17" t="s">
        <v>113</v>
      </c>
      <c r="BM661" s="179" t="s">
        <v>1265</v>
      </c>
    </row>
    <row r="662" spans="1:65" s="2" customFormat="1" ht="29.25">
      <c r="A662" s="31"/>
      <c r="B662" s="32"/>
      <c r="C662" s="33"/>
      <c r="D662" s="181" t="s">
        <v>115</v>
      </c>
      <c r="E662" s="33"/>
      <c r="F662" s="182" t="s">
        <v>1266</v>
      </c>
      <c r="G662" s="33"/>
      <c r="H662" s="33"/>
      <c r="I662" s="33"/>
      <c r="J662" s="33"/>
      <c r="K662" s="33"/>
      <c r="L662" s="36"/>
      <c r="M662" s="183"/>
      <c r="N662" s="184"/>
      <c r="O662" s="61"/>
      <c r="P662" s="61"/>
      <c r="Q662" s="61"/>
      <c r="R662" s="61"/>
      <c r="S662" s="61"/>
      <c r="T662" s="62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7" t="s">
        <v>115</v>
      </c>
      <c r="AU662" s="17" t="s">
        <v>76</v>
      </c>
    </row>
    <row r="663" spans="1:65" s="2" customFormat="1" ht="11.25">
      <c r="A663" s="31"/>
      <c r="B663" s="32"/>
      <c r="C663" s="33"/>
      <c r="D663" s="207" t="s">
        <v>382</v>
      </c>
      <c r="E663" s="33"/>
      <c r="F663" s="208" t="s">
        <v>1267</v>
      </c>
      <c r="G663" s="33"/>
      <c r="H663" s="33"/>
      <c r="I663" s="33"/>
      <c r="J663" s="33"/>
      <c r="K663" s="33"/>
      <c r="L663" s="36"/>
      <c r="M663" s="183"/>
      <c r="N663" s="184"/>
      <c r="O663" s="61"/>
      <c r="P663" s="61"/>
      <c r="Q663" s="61"/>
      <c r="R663" s="61"/>
      <c r="S663" s="61"/>
      <c r="T663" s="62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7" t="s">
        <v>382</v>
      </c>
      <c r="AU663" s="17" t="s">
        <v>76</v>
      </c>
    </row>
    <row r="664" spans="1:65" s="13" customFormat="1" ht="11.25">
      <c r="B664" s="185"/>
      <c r="C664" s="186"/>
      <c r="D664" s="181" t="s">
        <v>117</v>
      </c>
      <c r="E664" s="187" t="s">
        <v>17</v>
      </c>
      <c r="F664" s="188" t="s">
        <v>1268</v>
      </c>
      <c r="G664" s="186"/>
      <c r="H664" s="189">
        <v>500</v>
      </c>
      <c r="I664" s="186"/>
      <c r="J664" s="186"/>
      <c r="K664" s="186"/>
      <c r="L664" s="190"/>
      <c r="M664" s="191"/>
      <c r="N664" s="192"/>
      <c r="O664" s="192"/>
      <c r="P664" s="192"/>
      <c r="Q664" s="192"/>
      <c r="R664" s="192"/>
      <c r="S664" s="192"/>
      <c r="T664" s="193"/>
      <c r="AT664" s="194" t="s">
        <v>117</v>
      </c>
      <c r="AU664" s="194" t="s">
        <v>76</v>
      </c>
      <c r="AV664" s="13" t="s">
        <v>76</v>
      </c>
      <c r="AW664" s="13" t="s">
        <v>28</v>
      </c>
      <c r="AX664" s="13" t="s">
        <v>74</v>
      </c>
      <c r="AY664" s="194" t="s">
        <v>105</v>
      </c>
    </row>
    <row r="665" spans="1:65" s="2" customFormat="1" ht="16.5" customHeight="1">
      <c r="A665" s="31"/>
      <c r="B665" s="32"/>
      <c r="C665" s="169" t="s">
        <v>1269</v>
      </c>
      <c r="D665" s="169" t="s">
        <v>108</v>
      </c>
      <c r="E665" s="170" t="s">
        <v>1270</v>
      </c>
      <c r="F665" s="171" t="s">
        <v>1271</v>
      </c>
      <c r="G665" s="172" t="s">
        <v>263</v>
      </c>
      <c r="H665" s="173">
        <v>20.835999999999999</v>
      </c>
      <c r="I665" s="174">
        <v>3420</v>
      </c>
      <c r="J665" s="174">
        <f>ROUND(I665*H665,2)</f>
        <v>71259.12</v>
      </c>
      <c r="K665" s="171" t="s">
        <v>379</v>
      </c>
      <c r="L665" s="36"/>
      <c r="M665" s="175" t="s">
        <v>17</v>
      </c>
      <c r="N665" s="176" t="s">
        <v>37</v>
      </c>
      <c r="O665" s="177">
        <v>6.5030000000000001</v>
      </c>
      <c r="P665" s="177">
        <f>O665*H665</f>
        <v>135.49650800000001</v>
      </c>
      <c r="Q665" s="177">
        <v>0</v>
      </c>
      <c r="R665" s="177">
        <f>Q665*H665</f>
        <v>0</v>
      </c>
      <c r="S665" s="177">
        <v>2.0550000000000002</v>
      </c>
      <c r="T665" s="178">
        <f>S665*H665</f>
        <v>42.817979999999999</v>
      </c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R665" s="179" t="s">
        <v>113</v>
      </c>
      <c r="AT665" s="179" t="s">
        <v>108</v>
      </c>
      <c r="AU665" s="179" t="s">
        <v>76</v>
      </c>
      <c r="AY665" s="17" t="s">
        <v>105</v>
      </c>
      <c r="BE665" s="180">
        <f>IF(N665="základní",J665,0)</f>
        <v>71259.12</v>
      </c>
      <c r="BF665" s="180">
        <f>IF(N665="snížená",J665,0)</f>
        <v>0</v>
      </c>
      <c r="BG665" s="180">
        <f>IF(N665="zákl. přenesená",J665,0)</f>
        <v>0</v>
      </c>
      <c r="BH665" s="180">
        <f>IF(N665="sníž. přenesená",J665,0)</f>
        <v>0</v>
      </c>
      <c r="BI665" s="180">
        <f>IF(N665="nulová",J665,0)</f>
        <v>0</v>
      </c>
      <c r="BJ665" s="17" t="s">
        <v>74</v>
      </c>
      <c r="BK665" s="180">
        <f>ROUND(I665*H665,2)</f>
        <v>71259.12</v>
      </c>
      <c r="BL665" s="17" t="s">
        <v>113</v>
      </c>
      <c r="BM665" s="179" t="s">
        <v>1272</v>
      </c>
    </row>
    <row r="666" spans="1:65" s="2" customFormat="1" ht="19.5">
      <c r="A666" s="31"/>
      <c r="B666" s="32"/>
      <c r="C666" s="33"/>
      <c r="D666" s="181" t="s">
        <v>115</v>
      </c>
      <c r="E666" s="33"/>
      <c r="F666" s="182" t="s">
        <v>1273</v>
      </c>
      <c r="G666" s="33"/>
      <c r="H666" s="33"/>
      <c r="I666" s="33"/>
      <c r="J666" s="33"/>
      <c r="K666" s="33"/>
      <c r="L666" s="36"/>
      <c r="M666" s="183"/>
      <c r="N666" s="184"/>
      <c r="O666" s="61"/>
      <c r="P666" s="61"/>
      <c r="Q666" s="61"/>
      <c r="R666" s="61"/>
      <c r="S666" s="61"/>
      <c r="T666" s="62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7" t="s">
        <v>115</v>
      </c>
      <c r="AU666" s="17" t="s">
        <v>76</v>
      </c>
    </row>
    <row r="667" spans="1:65" s="2" customFormat="1" ht="11.25">
      <c r="A667" s="31"/>
      <c r="B667" s="32"/>
      <c r="C667" s="33"/>
      <c r="D667" s="207" t="s">
        <v>382</v>
      </c>
      <c r="E667" s="33"/>
      <c r="F667" s="208" t="s">
        <v>1274</v>
      </c>
      <c r="G667" s="33"/>
      <c r="H667" s="33"/>
      <c r="I667" s="33"/>
      <c r="J667" s="33"/>
      <c r="K667" s="33"/>
      <c r="L667" s="36"/>
      <c r="M667" s="183"/>
      <c r="N667" s="184"/>
      <c r="O667" s="61"/>
      <c r="P667" s="61"/>
      <c r="Q667" s="61"/>
      <c r="R667" s="61"/>
      <c r="S667" s="61"/>
      <c r="T667" s="62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T667" s="17" t="s">
        <v>382</v>
      </c>
      <c r="AU667" s="17" t="s">
        <v>76</v>
      </c>
    </row>
    <row r="668" spans="1:65" s="13" customFormat="1" ht="11.25">
      <c r="B668" s="185"/>
      <c r="C668" s="186"/>
      <c r="D668" s="181" t="s">
        <v>117</v>
      </c>
      <c r="E668" s="187" t="s">
        <v>17</v>
      </c>
      <c r="F668" s="188" t="s">
        <v>1275</v>
      </c>
      <c r="G668" s="186"/>
      <c r="H668" s="189">
        <v>20.835999999999999</v>
      </c>
      <c r="I668" s="186"/>
      <c r="J668" s="186"/>
      <c r="K668" s="186"/>
      <c r="L668" s="190"/>
      <c r="M668" s="191"/>
      <c r="N668" s="192"/>
      <c r="O668" s="192"/>
      <c r="P668" s="192"/>
      <c r="Q668" s="192"/>
      <c r="R668" s="192"/>
      <c r="S668" s="192"/>
      <c r="T668" s="193"/>
      <c r="AT668" s="194" t="s">
        <v>117</v>
      </c>
      <c r="AU668" s="194" t="s">
        <v>76</v>
      </c>
      <c r="AV668" s="13" t="s">
        <v>76</v>
      </c>
      <c r="AW668" s="13" t="s">
        <v>28</v>
      </c>
      <c r="AX668" s="13" t="s">
        <v>74</v>
      </c>
      <c r="AY668" s="194" t="s">
        <v>105</v>
      </c>
    </row>
    <row r="669" spans="1:65" s="2" customFormat="1" ht="16.5" customHeight="1">
      <c r="A669" s="31"/>
      <c r="B669" s="32"/>
      <c r="C669" s="169" t="s">
        <v>1276</v>
      </c>
      <c r="D669" s="169" t="s">
        <v>108</v>
      </c>
      <c r="E669" s="170" t="s">
        <v>1277</v>
      </c>
      <c r="F669" s="171" t="s">
        <v>1278</v>
      </c>
      <c r="G669" s="172" t="s">
        <v>263</v>
      </c>
      <c r="H669" s="173">
        <v>37.99</v>
      </c>
      <c r="I669" s="174">
        <v>479</v>
      </c>
      <c r="J669" s="174">
        <f>ROUND(I669*H669,2)</f>
        <v>18197.21</v>
      </c>
      <c r="K669" s="171" t="s">
        <v>379</v>
      </c>
      <c r="L669" s="36"/>
      <c r="M669" s="175" t="s">
        <v>17</v>
      </c>
      <c r="N669" s="176" t="s">
        <v>37</v>
      </c>
      <c r="O669" s="177">
        <v>0.60699999999999998</v>
      </c>
      <c r="P669" s="177">
        <f>O669*H669</f>
        <v>23.059930000000001</v>
      </c>
      <c r="Q669" s="177">
        <v>8.0000000000000007E-5</v>
      </c>
      <c r="R669" s="177">
        <f>Q669*H669</f>
        <v>3.0392000000000006E-3</v>
      </c>
      <c r="S669" s="177">
        <v>1.7999999999999999E-2</v>
      </c>
      <c r="T669" s="178">
        <f>S669*H669</f>
        <v>0.68381999999999998</v>
      </c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R669" s="179" t="s">
        <v>113</v>
      </c>
      <c r="AT669" s="179" t="s">
        <v>108</v>
      </c>
      <c r="AU669" s="179" t="s">
        <v>76</v>
      </c>
      <c r="AY669" s="17" t="s">
        <v>105</v>
      </c>
      <c r="BE669" s="180">
        <f>IF(N669="základní",J669,0)</f>
        <v>18197.21</v>
      </c>
      <c r="BF669" s="180">
        <f>IF(N669="snížená",J669,0)</f>
        <v>0</v>
      </c>
      <c r="BG669" s="180">
        <f>IF(N669="zákl. přenesená",J669,0)</f>
        <v>0</v>
      </c>
      <c r="BH669" s="180">
        <f>IF(N669="sníž. přenesená",J669,0)</f>
        <v>0</v>
      </c>
      <c r="BI669" s="180">
        <f>IF(N669="nulová",J669,0)</f>
        <v>0</v>
      </c>
      <c r="BJ669" s="17" t="s">
        <v>74</v>
      </c>
      <c r="BK669" s="180">
        <f>ROUND(I669*H669,2)</f>
        <v>18197.21</v>
      </c>
      <c r="BL669" s="17" t="s">
        <v>113</v>
      </c>
      <c r="BM669" s="179" t="s">
        <v>1279</v>
      </c>
    </row>
    <row r="670" spans="1:65" s="2" customFormat="1" ht="11.25">
      <c r="A670" s="31"/>
      <c r="B670" s="32"/>
      <c r="C670" s="33"/>
      <c r="D670" s="181" t="s">
        <v>115</v>
      </c>
      <c r="E670" s="33"/>
      <c r="F670" s="182" t="s">
        <v>1280</v>
      </c>
      <c r="G670" s="33"/>
      <c r="H670" s="33"/>
      <c r="I670" s="33"/>
      <c r="J670" s="33"/>
      <c r="K670" s="33"/>
      <c r="L670" s="36"/>
      <c r="M670" s="183"/>
      <c r="N670" s="184"/>
      <c r="O670" s="61"/>
      <c r="P670" s="61"/>
      <c r="Q670" s="61"/>
      <c r="R670" s="61"/>
      <c r="S670" s="61"/>
      <c r="T670" s="62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T670" s="17" t="s">
        <v>115</v>
      </c>
      <c r="AU670" s="17" t="s">
        <v>76</v>
      </c>
    </row>
    <row r="671" spans="1:65" s="2" customFormat="1" ht="11.25">
      <c r="A671" s="31"/>
      <c r="B671" s="32"/>
      <c r="C671" s="33"/>
      <c r="D671" s="207" t="s">
        <v>382</v>
      </c>
      <c r="E671" s="33"/>
      <c r="F671" s="208" t="s">
        <v>1281</v>
      </c>
      <c r="G671" s="33"/>
      <c r="H671" s="33"/>
      <c r="I671" s="33"/>
      <c r="J671" s="33"/>
      <c r="K671" s="33"/>
      <c r="L671" s="36"/>
      <c r="M671" s="183"/>
      <c r="N671" s="184"/>
      <c r="O671" s="61"/>
      <c r="P671" s="61"/>
      <c r="Q671" s="61"/>
      <c r="R671" s="61"/>
      <c r="S671" s="61"/>
      <c r="T671" s="62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7" t="s">
        <v>382</v>
      </c>
      <c r="AU671" s="17" t="s">
        <v>76</v>
      </c>
    </row>
    <row r="672" spans="1:65" s="13" customFormat="1" ht="11.25">
      <c r="B672" s="185"/>
      <c r="C672" s="186"/>
      <c r="D672" s="181" t="s">
        <v>117</v>
      </c>
      <c r="E672" s="187" t="s">
        <v>17</v>
      </c>
      <c r="F672" s="188" t="s">
        <v>1282</v>
      </c>
      <c r="G672" s="186"/>
      <c r="H672" s="189">
        <v>37.99</v>
      </c>
      <c r="I672" s="186"/>
      <c r="J672" s="186"/>
      <c r="K672" s="186"/>
      <c r="L672" s="190"/>
      <c r="M672" s="191"/>
      <c r="N672" s="192"/>
      <c r="O672" s="192"/>
      <c r="P672" s="192"/>
      <c r="Q672" s="192"/>
      <c r="R672" s="192"/>
      <c r="S672" s="192"/>
      <c r="T672" s="193"/>
      <c r="AT672" s="194" t="s">
        <v>117</v>
      </c>
      <c r="AU672" s="194" t="s">
        <v>76</v>
      </c>
      <c r="AV672" s="13" t="s">
        <v>76</v>
      </c>
      <c r="AW672" s="13" t="s">
        <v>28</v>
      </c>
      <c r="AX672" s="13" t="s">
        <v>74</v>
      </c>
      <c r="AY672" s="194" t="s">
        <v>105</v>
      </c>
    </row>
    <row r="673" spans="1:65" s="2" customFormat="1" ht="16.5" customHeight="1">
      <c r="A673" s="31"/>
      <c r="B673" s="32"/>
      <c r="C673" s="169" t="s">
        <v>1283</v>
      </c>
      <c r="D673" s="169" t="s">
        <v>108</v>
      </c>
      <c r="E673" s="170" t="s">
        <v>1284</v>
      </c>
      <c r="F673" s="171" t="s">
        <v>1285</v>
      </c>
      <c r="G673" s="172" t="s">
        <v>378</v>
      </c>
      <c r="H673" s="173">
        <v>12</v>
      </c>
      <c r="I673" s="174">
        <v>282</v>
      </c>
      <c r="J673" s="174">
        <f>ROUND(I673*H673,2)</f>
        <v>3384</v>
      </c>
      <c r="K673" s="171" t="s">
        <v>379</v>
      </c>
      <c r="L673" s="36"/>
      <c r="M673" s="175" t="s">
        <v>17</v>
      </c>
      <c r="N673" s="176" t="s">
        <v>37</v>
      </c>
      <c r="O673" s="177">
        <v>0.71799999999999997</v>
      </c>
      <c r="P673" s="177">
        <f>O673*H673</f>
        <v>8.6159999999999997</v>
      </c>
      <c r="Q673" s="177">
        <v>0</v>
      </c>
      <c r="R673" s="177">
        <f>Q673*H673</f>
        <v>0</v>
      </c>
      <c r="S673" s="177">
        <v>6.3E-2</v>
      </c>
      <c r="T673" s="178">
        <f>S673*H673</f>
        <v>0.75600000000000001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79" t="s">
        <v>113</v>
      </c>
      <c r="AT673" s="179" t="s">
        <v>108</v>
      </c>
      <c r="AU673" s="179" t="s">
        <v>76</v>
      </c>
      <c r="AY673" s="17" t="s">
        <v>105</v>
      </c>
      <c r="BE673" s="180">
        <f>IF(N673="základní",J673,0)</f>
        <v>3384</v>
      </c>
      <c r="BF673" s="180">
        <f>IF(N673="snížená",J673,0)</f>
        <v>0</v>
      </c>
      <c r="BG673" s="180">
        <f>IF(N673="zákl. přenesená",J673,0)</f>
        <v>0</v>
      </c>
      <c r="BH673" s="180">
        <f>IF(N673="sníž. přenesená",J673,0)</f>
        <v>0</v>
      </c>
      <c r="BI673" s="180">
        <f>IF(N673="nulová",J673,0)</f>
        <v>0</v>
      </c>
      <c r="BJ673" s="17" t="s">
        <v>74</v>
      </c>
      <c r="BK673" s="180">
        <f>ROUND(I673*H673,2)</f>
        <v>3384</v>
      </c>
      <c r="BL673" s="17" t="s">
        <v>113</v>
      </c>
      <c r="BM673" s="179" t="s">
        <v>1286</v>
      </c>
    </row>
    <row r="674" spans="1:65" s="2" customFormat="1" ht="11.25">
      <c r="A674" s="31"/>
      <c r="B674" s="32"/>
      <c r="C674" s="33"/>
      <c r="D674" s="181" t="s">
        <v>115</v>
      </c>
      <c r="E674" s="33"/>
      <c r="F674" s="182" t="s">
        <v>1287</v>
      </c>
      <c r="G674" s="33"/>
      <c r="H674" s="33"/>
      <c r="I674" s="33"/>
      <c r="J674" s="33"/>
      <c r="K674" s="33"/>
      <c r="L674" s="36"/>
      <c r="M674" s="183"/>
      <c r="N674" s="184"/>
      <c r="O674" s="61"/>
      <c r="P674" s="61"/>
      <c r="Q674" s="61"/>
      <c r="R674" s="61"/>
      <c r="S674" s="61"/>
      <c r="T674" s="62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7" t="s">
        <v>115</v>
      </c>
      <c r="AU674" s="17" t="s">
        <v>76</v>
      </c>
    </row>
    <row r="675" spans="1:65" s="2" customFormat="1" ht="11.25">
      <c r="A675" s="31"/>
      <c r="B675" s="32"/>
      <c r="C675" s="33"/>
      <c r="D675" s="207" t="s">
        <v>382</v>
      </c>
      <c r="E675" s="33"/>
      <c r="F675" s="208" t="s">
        <v>1288</v>
      </c>
      <c r="G675" s="33"/>
      <c r="H675" s="33"/>
      <c r="I675" s="33"/>
      <c r="J675" s="33"/>
      <c r="K675" s="33"/>
      <c r="L675" s="36"/>
      <c r="M675" s="183"/>
      <c r="N675" s="184"/>
      <c r="O675" s="61"/>
      <c r="P675" s="61"/>
      <c r="Q675" s="61"/>
      <c r="R675" s="61"/>
      <c r="S675" s="61"/>
      <c r="T675" s="62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7" t="s">
        <v>382</v>
      </c>
      <c r="AU675" s="17" t="s">
        <v>76</v>
      </c>
    </row>
    <row r="676" spans="1:65" s="13" customFormat="1" ht="11.25">
      <c r="B676" s="185"/>
      <c r="C676" s="186"/>
      <c r="D676" s="181" t="s">
        <v>117</v>
      </c>
      <c r="E676" s="187" t="s">
        <v>17</v>
      </c>
      <c r="F676" s="188" t="s">
        <v>171</v>
      </c>
      <c r="G676" s="186"/>
      <c r="H676" s="189">
        <v>12</v>
      </c>
      <c r="I676" s="186"/>
      <c r="J676" s="186"/>
      <c r="K676" s="186"/>
      <c r="L676" s="190"/>
      <c r="M676" s="191"/>
      <c r="N676" s="192"/>
      <c r="O676" s="192"/>
      <c r="P676" s="192"/>
      <c r="Q676" s="192"/>
      <c r="R676" s="192"/>
      <c r="S676" s="192"/>
      <c r="T676" s="193"/>
      <c r="AT676" s="194" t="s">
        <v>117</v>
      </c>
      <c r="AU676" s="194" t="s">
        <v>76</v>
      </c>
      <c r="AV676" s="13" t="s">
        <v>76</v>
      </c>
      <c r="AW676" s="13" t="s">
        <v>28</v>
      </c>
      <c r="AX676" s="13" t="s">
        <v>74</v>
      </c>
      <c r="AY676" s="194" t="s">
        <v>105</v>
      </c>
    </row>
    <row r="677" spans="1:65" s="2" customFormat="1" ht="16.5" customHeight="1">
      <c r="A677" s="31"/>
      <c r="B677" s="32"/>
      <c r="C677" s="169" t="s">
        <v>1289</v>
      </c>
      <c r="D677" s="169" t="s">
        <v>108</v>
      </c>
      <c r="E677" s="170" t="s">
        <v>1290</v>
      </c>
      <c r="F677" s="171" t="s">
        <v>1291</v>
      </c>
      <c r="G677" s="172" t="s">
        <v>378</v>
      </c>
      <c r="H677" s="173">
        <v>3.5</v>
      </c>
      <c r="I677" s="174">
        <v>1040</v>
      </c>
      <c r="J677" s="174">
        <f>ROUND(I677*H677,2)</f>
        <v>3640</v>
      </c>
      <c r="K677" s="171" t="s">
        <v>379</v>
      </c>
      <c r="L677" s="36"/>
      <c r="M677" s="175" t="s">
        <v>17</v>
      </c>
      <c r="N677" s="176" t="s">
        <v>37</v>
      </c>
      <c r="O677" s="177">
        <v>2.0830000000000002</v>
      </c>
      <c r="P677" s="177">
        <f>O677*H677</f>
        <v>7.2905000000000006</v>
      </c>
      <c r="Q677" s="177">
        <v>0</v>
      </c>
      <c r="R677" s="177">
        <f>Q677*H677</f>
        <v>0</v>
      </c>
      <c r="S677" s="177">
        <v>0.188</v>
      </c>
      <c r="T677" s="178">
        <f>S677*H677</f>
        <v>0.65800000000000003</v>
      </c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R677" s="179" t="s">
        <v>113</v>
      </c>
      <c r="AT677" s="179" t="s">
        <v>108</v>
      </c>
      <c r="AU677" s="179" t="s">
        <v>76</v>
      </c>
      <c r="AY677" s="17" t="s">
        <v>105</v>
      </c>
      <c r="BE677" s="180">
        <f>IF(N677="základní",J677,0)</f>
        <v>3640</v>
      </c>
      <c r="BF677" s="180">
        <f>IF(N677="snížená",J677,0)</f>
        <v>0</v>
      </c>
      <c r="BG677" s="180">
        <f>IF(N677="zákl. přenesená",J677,0)</f>
        <v>0</v>
      </c>
      <c r="BH677" s="180">
        <f>IF(N677="sníž. přenesená",J677,0)</f>
        <v>0</v>
      </c>
      <c r="BI677" s="180">
        <f>IF(N677="nulová",J677,0)</f>
        <v>0</v>
      </c>
      <c r="BJ677" s="17" t="s">
        <v>74</v>
      </c>
      <c r="BK677" s="180">
        <f>ROUND(I677*H677,2)</f>
        <v>3640</v>
      </c>
      <c r="BL677" s="17" t="s">
        <v>113</v>
      </c>
      <c r="BM677" s="179" t="s">
        <v>1292</v>
      </c>
    </row>
    <row r="678" spans="1:65" s="2" customFormat="1" ht="11.25">
      <c r="A678" s="31"/>
      <c r="B678" s="32"/>
      <c r="C678" s="33"/>
      <c r="D678" s="181" t="s">
        <v>115</v>
      </c>
      <c r="E678" s="33"/>
      <c r="F678" s="182" t="s">
        <v>1293</v>
      </c>
      <c r="G678" s="33"/>
      <c r="H678" s="33"/>
      <c r="I678" s="33"/>
      <c r="J678" s="33"/>
      <c r="K678" s="33"/>
      <c r="L678" s="36"/>
      <c r="M678" s="183"/>
      <c r="N678" s="184"/>
      <c r="O678" s="61"/>
      <c r="P678" s="61"/>
      <c r="Q678" s="61"/>
      <c r="R678" s="61"/>
      <c r="S678" s="61"/>
      <c r="T678" s="62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7" t="s">
        <v>115</v>
      </c>
      <c r="AU678" s="17" t="s">
        <v>76</v>
      </c>
    </row>
    <row r="679" spans="1:65" s="2" customFormat="1" ht="11.25">
      <c r="A679" s="31"/>
      <c r="B679" s="32"/>
      <c r="C679" s="33"/>
      <c r="D679" s="207" t="s">
        <v>382</v>
      </c>
      <c r="E679" s="33"/>
      <c r="F679" s="208" t="s">
        <v>1294</v>
      </c>
      <c r="G679" s="33"/>
      <c r="H679" s="33"/>
      <c r="I679" s="33"/>
      <c r="J679" s="33"/>
      <c r="K679" s="33"/>
      <c r="L679" s="36"/>
      <c r="M679" s="183"/>
      <c r="N679" s="184"/>
      <c r="O679" s="61"/>
      <c r="P679" s="61"/>
      <c r="Q679" s="61"/>
      <c r="R679" s="61"/>
      <c r="S679" s="61"/>
      <c r="T679" s="62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7" t="s">
        <v>382</v>
      </c>
      <c r="AU679" s="17" t="s">
        <v>76</v>
      </c>
    </row>
    <row r="680" spans="1:65" s="13" customFormat="1" ht="11.25">
      <c r="B680" s="185"/>
      <c r="C680" s="186"/>
      <c r="D680" s="181" t="s">
        <v>117</v>
      </c>
      <c r="E680" s="187" t="s">
        <v>17</v>
      </c>
      <c r="F680" s="188" t="s">
        <v>1295</v>
      </c>
      <c r="G680" s="186"/>
      <c r="H680" s="189">
        <v>3.5</v>
      </c>
      <c r="I680" s="186"/>
      <c r="J680" s="186"/>
      <c r="K680" s="186"/>
      <c r="L680" s="190"/>
      <c r="M680" s="191"/>
      <c r="N680" s="192"/>
      <c r="O680" s="192"/>
      <c r="P680" s="192"/>
      <c r="Q680" s="192"/>
      <c r="R680" s="192"/>
      <c r="S680" s="192"/>
      <c r="T680" s="193"/>
      <c r="AT680" s="194" t="s">
        <v>117</v>
      </c>
      <c r="AU680" s="194" t="s">
        <v>76</v>
      </c>
      <c r="AV680" s="13" t="s">
        <v>76</v>
      </c>
      <c r="AW680" s="13" t="s">
        <v>28</v>
      </c>
      <c r="AX680" s="13" t="s">
        <v>74</v>
      </c>
      <c r="AY680" s="194" t="s">
        <v>105</v>
      </c>
    </row>
    <row r="681" spans="1:65" s="2" customFormat="1" ht="16.5" customHeight="1">
      <c r="A681" s="31"/>
      <c r="B681" s="32"/>
      <c r="C681" s="169" t="s">
        <v>1296</v>
      </c>
      <c r="D681" s="169" t="s">
        <v>108</v>
      </c>
      <c r="E681" s="170" t="s">
        <v>1297</v>
      </c>
      <c r="F681" s="171" t="s">
        <v>1298</v>
      </c>
      <c r="G681" s="172" t="s">
        <v>378</v>
      </c>
      <c r="H681" s="173">
        <v>2</v>
      </c>
      <c r="I681" s="174">
        <v>391</v>
      </c>
      <c r="J681" s="174">
        <f>ROUND(I681*H681,2)</f>
        <v>782</v>
      </c>
      <c r="K681" s="171" t="s">
        <v>379</v>
      </c>
      <c r="L681" s="36"/>
      <c r="M681" s="175" t="s">
        <v>17</v>
      </c>
      <c r="N681" s="176" t="s">
        <v>37</v>
      </c>
      <c r="O681" s="177">
        <v>0.73</v>
      </c>
      <c r="P681" s="177">
        <f>O681*H681</f>
        <v>1.46</v>
      </c>
      <c r="Q681" s="177">
        <v>0</v>
      </c>
      <c r="R681" s="177">
        <f>Q681*H681</f>
        <v>0</v>
      </c>
      <c r="S681" s="177">
        <v>0</v>
      </c>
      <c r="T681" s="178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79" t="s">
        <v>113</v>
      </c>
      <c r="AT681" s="179" t="s">
        <v>108</v>
      </c>
      <c r="AU681" s="179" t="s">
        <v>76</v>
      </c>
      <c r="AY681" s="17" t="s">
        <v>105</v>
      </c>
      <c r="BE681" s="180">
        <f>IF(N681="základní",J681,0)</f>
        <v>782</v>
      </c>
      <c r="BF681" s="180">
        <f>IF(N681="snížená",J681,0)</f>
        <v>0</v>
      </c>
      <c r="BG681" s="180">
        <f>IF(N681="zákl. přenesená",J681,0)</f>
        <v>0</v>
      </c>
      <c r="BH681" s="180">
        <f>IF(N681="sníž. přenesená",J681,0)</f>
        <v>0</v>
      </c>
      <c r="BI681" s="180">
        <f>IF(N681="nulová",J681,0)</f>
        <v>0</v>
      </c>
      <c r="BJ681" s="17" t="s">
        <v>74</v>
      </c>
      <c r="BK681" s="180">
        <f>ROUND(I681*H681,2)</f>
        <v>782</v>
      </c>
      <c r="BL681" s="17" t="s">
        <v>113</v>
      </c>
      <c r="BM681" s="179" t="s">
        <v>1299</v>
      </c>
    </row>
    <row r="682" spans="1:65" s="2" customFormat="1" ht="11.25">
      <c r="A682" s="31"/>
      <c r="B682" s="32"/>
      <c r="C682" s="33"/>
      <c r="D682" s="181" t="s">
        <v>115</v>
      </c>
      <c r="E682" s="33"/>
      <c r="F682" s="182" t="s">
        <v>1300</v>
      </c>
      <c r="G682" s="33"/>
      <c r="H682" s="33"/>
      <c r="I682" s="33"/>
      <c r="J682" s="33"/>
      <c r="K682" s="33"/>
      <c r="L682" s="36"/>
      <c r="M682" s="183"/>
      <c r="N682" s="184"/>
      <c r="O682" s="61"/>
      <c r="P682" s="61"/>
      <c r="Q682" s="61"/>
      <c r="R682" s="61"/>
      <c r="S682" s="61"/>
      <c r="T682" s="62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7" t="s">
        <v>115</v>
      </c>
      <c r="AU682" s="17" t="s">
        <v>76</v>
      </c>
    </row>
    <row r="683" spans="1:65" s="2" customFormat="1" ht="11.25">
      <c r="A683" s="31"/>
      <c r="B683" s="32"/>
      <c r="C683" s="33"/>
      <c r="D683" s="207" t="s">
        <v>382</v>
      </c>
      <c r="E683" s="33"/>
      <c r="F683" s="208" t="s">
        <v>1301</v>
      </c>
      <c r="G683" s="33"/>
      <c r="H683" s="33"/>
      <c r="I683" s="33"/>
      <c r="J683" s="33"/>
      <c r="K683" s="33"/>
      <c r="L683" s="36"/>
      <c r="M683" s="183"/>
      <c r="N683" s="184"/>
      <c r="O683" s="61"/>
      <c r="P683" s="61"/>
      <c r="Q683" s="61"/>
      <c r="R683" s="61"/>
      <c r="S683" s="61"/>
      <c r="T683" s="62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7" t="s">
        <v>382</v>
      </c>
      <c r="AU683" s="17" t="s">
        <v>76</v>
      </c>
    </row>
    <row r="684" spans="1:65" s="13" customFormat="1" ht="11.25">
      <c r="B684" s="185"/>
      <c r="C684" s="186"/>
      <c r="D684" s="181" t="s">
        <v>117</v>
      </c>
      <c r="E684" s="187" t="s">
        <v>17</v>
      </c>
      <c r="F684" s="188" t="s">
        <v>76</v>
      </c>
      <c r="G684" s="186"/>
      <c r="H684" s="189">
        <v>2</v>
      </c>
      <c r="I684" s="186"/>
      <c r="J684" s="186"/>
      <c r="K684" s="186"/>
      <c r="L684" s="190"/>
      <c r="M684" s="191"/>
      <c r="N684" s="192"/>
      <c r="O684" s="192"/>
      <c r="P684" s="192"/>
      <c r="Q684" s="192"/>
      <c r="R684" s="192"/>
      <c r="S684" s="192"/>
      <c r="T684" s="193"/>
      <c r="AT684" s="194" t="s">
        <v>117</v>
      </c>
      <c r="AU684" s="194" t="s">
        <v>76</v>
      </c>
      <c r="AV684" s="13" t="s">
        <v>76</v>
      </c>
      <c r="AW684" s="13" t="s">
        <v>28</v>
      </c>
      <c r="AX684" s="13" t="s">
        <v>74</v>
      </c>
      <c r="AY684" s="194" t="s">
        <v>105</v>
      </c>
    </row>
    <row r="685" spans="1:65" s="2" customFormat="1" ht="16.5" customHeight="1">
      <c r="A685" s="31"/>
      <c r="B685" s="32"/>
      <c r="C685" s="169" t="s">
        <v>1302</v>
      </c>
      <c r="D685" s="169" t="s">
        <v>108</v>
      </c>
      <c r="E685" s="170" t="s">
        <v>1303</v>
      </c>
      <c r="F685" s="171" t="s">
        <v>1304</v>
      </c>
      <c r="G685" s="172" t="s">
        <v>378</v>
      </c>
      <c r="H685" s="173">
        <v>29</v>
      </c>
      <c r="I685" s="174">
        <v>462</v>
      </c>
      <c r="J685" s="174">
        <f>ROUND(I685*H685,2)</f>
        <v>13398</v>
      </c>
      <c r="K685" s="171" t="s">
        <v>379</v>
      </c>
      <c r="L685" s="36"/>
      <c r="M685" s="175" t="s">
        <v>17</v>
      </c>
      <c r="N685" s="176" t="s">
        <v>37</v>
      </c>
      <c r="O685" s="177">
        <v>0.71499999999999997</v>
      </c>
      <c r="P685" s="177">
        <f>O685*H685</f>
        <v>20.734999999999999</v>
      </c>
      <c r="Q685" s="177">
        <v>0</v>
      </c>
      <c r="R685" s="177">
        <f>Q685*H685</f>
        <v>0</v>
      </c>
      <c r="S685" s="177">
        <v>6.6000000000000003E-2</v>
      </c>
      <c r="T685" s="178">
        <f>S685*H685</f>
        <v>1.9140000000000001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79" t="s">
        <v>113</v>
      </c>
      <c r="AT685" s="179" t="s">
        <v>108</v>
      </c>
      <c r="AU685" s="179" t="s">
        <v>76</v>
      </c>
      <c r="AY685" s="17" t="s">
        <v>105</v>
      </c>
      <c r="BE685" s="180">
        <f>IF(N685="základní",J685,0)</f>
        <v>13398</v>
      </c>
      <c r="BF685" s="180">
        <f>IF(N685="snížená",J685,0)</f>
        <v>0</v>
      </c>
      <c r="BG685" s="180">
        <f>IF(N685="zákl. přenesená",J685,0)</f>
        <v>0</v>
      </c>
      <c r="BH685" s="180">
        <f>IF(N685="sníž. přenesená",J685,0)</f>
        <v>0</v>
      </c>
      <c r="BI685" s="180">
        <f>IF(N685="nulová",J685,0)</f>
        <v>0</v>
      </c>
      <c r="BJ685" s="17" t="s">
        <v>74</v>
      </c>
      <c r="BK685" s="180">
        <f>ROUND(I685*H685,2)</f>
        <v>13398</v>
      </c>
      <c r="BL685" s="17" t="s">
        <v>113</v>
      </c>
      <c r="BM685" s="179" t="s">
        <v>1305</v>
      </c>
    </row>
    <row r="686" spans="1:65" s="2" customFormat="1" ht="11.25">
      <c r="A686" s="31"/>
      <c r="B686" s="32"/>
      <c r="C686" s="33"/>
      <c r="D686" s="181" t="s">
        <v>115</v>
      </c>
      <c r="E686" s="33"/>
      <c r="F686" s="182" t="s">
        <v>1306</v>
      </c>
      <c r="G686" s="33"/>
      <c r="H686" s="33"/>
      <c r="I686" s="33"/>
      <c r="J686" s="33"/>
      <c r="K686" s="33"/>
      <c r="L686" s="36"/>
      <c r="M686" s="183"/>
      <c r="N686" s="184"/>
      <c r="O686" s="61"/>
      <c r="P686" s="61"/>
      <c r="Q686" s="61"/>
      <c r="R686" s="61"/>
      <c r="S686" s="61"/>
      <c r="T686" s="62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7" t="s">
        <v>115</v>
      </c>
      <c r="AU686" s="17" t="s">
        <v>76</v>
      </c>
    </row>
    <row r="687" spans="1:65" s="2" customFormat="1" ht="11.25">
      <c r="A687" s="31"/>
      <c r="B687" s="32"/>
      <c r="C687" s="33"/>
      <c r="D687" s="207" t="s">
        <v>382</v>
      </c>
      <c r="E687" s="33"/>
      <c r="F687" s="208" t="s">
        <v>1307</v>
      </c>
      <c r="G687" s="33"/>
      <c r="H687" s="33"/>
      <c r="I687" s="33"/>
      <c r="J687" s="33"/>
      <c r="K687" s="33"/>
      <c r="L687" s="36"/>
      <c r="M687" s="183"/>
      <c r="N687" s="184"/>
      <c r="O687" s="61"/>
      <c r="P687" s="61"/>
      <c r="Q687" s="61"/>
      <c r="R687" s="61"/>
      <c r="S687" s="61"/>
      <c r="T687" s="62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7" t="s">
        <v>382</v>
      </c>
      <c r="AU687" s="17" t="s">
        <v>76</v>
      </c>
    </row>
    <row r="688" spans="1:65" s="13" customFormat="1" ht="11.25">
      <c r="B688" s="185"/>
      <c r="C688" s="186"/>
      <c r="D688" s="181" t="s">
        <v>117</v>
      </c>
      <c r="E688" s="187" t="s">
        <v>17</v>
      </c>
      <c r="F688" s="188" t="s">
        <v>1308</v>
      </c>
      <c r="G688" s="186"/>
      <c r="H688" s="189">
        <v>29</v>
      </c>
      <c r="I688" s="186"/>
      <c r="J688" s="186"/>
      <c r="K688" s="186"/>
      <c r="L688" s="190"/>
      <c r="M688" s="191"/>
      <c r="N688" s="192"/>
      <c r="O688" s="192"/>
      <c r="P688" s="192"/>
      <c r="Q688" s="192"/>
      <c r="R688" s="192"/>
      <c r="S688" s="192"/>
      <c r="T688" s="193"/>
      <c r="AT688" s="194" t="s">
        <v>117</v>
      </c>
      <c r="AU688" s="194" t="s">
        <v>76</v>
      </c>
      <c r="AV688" s="13" t="s">
        <v>76</v>
      </c>
      <c r="AW688" s="13" t="s">
        <v>28</v>
      </c>
      <c r="AX688" s="13" t="s">
        <v>74</v>
      </c>
      <c r="AY688" s="194" t="s">
        <v>105</v>
      </c>
    </row>
    <row r="689" spans="1:65" s="2" customFormat="1" ht="16.5" customHeight="1">
      <c r="A689" s="31"/>
      <c r="B689" s="32"/>
      <c r="C689" s="169" t="s">
        <v>1309</v>
      </c>
      <c r="D689" s="169" t="s">
        <v>108</v>
      </c>
      <c r="E689" s="170" t="s">
        <v>1310</v>
      </c>
      <c r="F689" s="171" t="s">
        <v>1311</v>
      </c>
      <c r="G689" s="172" t="s">
        <v>378</v>
      </c>
      <c r="H689" s="173">
        <v>110.8</v>
      </c>
      <c r="I689" s="174">
        <v>620</v>
      </c>
      <c r="J689" s="174">
        <f>ROUND(I689*H689,2)</f>
        <v>68696</v>
      </c>
      <c r="K689" s="171" t="s">
        <v>379</v>
      </c>
      <c r="L689" s="36"/>
      <c r="M689" s="175" t="s">
        <v>17</v>
      </c>
      <c r="N689" s="176" t="s">
        <v>37</v>
      </c>
      <c r="O689" s="177">
        <v>0.95699999999999996</v>
      </c>
      <c r="P689" s="177">
        <f>O689*H689</f>
        <v>106.03559999999999</v>
      </c>
      <c r="Q689" s="177">
        <v>0</v>
      </c>
      <c r="R689" s="177">
        <f>Q689*H689</f>
        <v>0</v>
      </c>
      <c r="S689" s="177">
        <v>0.11</v>
      </c>
      <c r="T689" s="178">
        <f>S689*H689</f>
        <v>12.188000000000001</v>
      </c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R689" s="179" t="s">
        <v>113</v>
      </c>
      <c r="AT689" s="179" t="s">
        <v>108</v>
      </c>
      <c r="AU689" s="179" t="s">
        <v>76</v>
      </c>
      <c r="AY689" s="17" t="s">
        <v>105</v>
      </c>
      <c r="BE689" s="180">
        <f>IF(N689="základní",J689,0)</f>
        <v>68696</v>
      </c>
      <c r="BF689" s="180">
        <f>IF(N689="snížená",J689,0)</f>
        <v>0</v>
      </c>
      <c r="BG689" s="180">
        <f>IF(N689="zákl. přenesená",J689,0)</f>
        <v>0</v>
      </c>
      <c r="BH689" s="180">
        <f>IF(N689="sníž. přenesená",J689,0)</f>
        <v>0</v>
      </c>
      <c r="BI689" s="180">
        <f>IF(N689="nulová",J689,0)</f>
        <v>0</v>
      </c>
      <c r="BJ689" s="17" t="s">
        <v>74</v>
      </c>
      <c r="BK689" s="180">
        <f>ROUND(I689*H689,2)</f>
        <v>68696</v>
      </c>
      <c r="BL689" s="17" t="s">
        <v>113</v>
      </c>
      <c r="BM689" s="179" t="s">
        <v>1312</v>
      </c>
    </row>
    <row r="690" spans="1:65" s="2" customFormat="1" ht="11.25">
      <c r="A690" s="31"/>
      <c r="B690" s="32"/>
      <c r="C690" s="33"/>
      <c r="D690" s="181" t="s">
        <v>115</v>
      </c>
      <c r="E690" s="33"/>
      <c r="F690" s="182" t="s">
        <v>1313</v>
      </c>
      <c r="G690" s="33"/>
      <c r="H690" s="33"/>
      <c r="I690" s="33"/>
      <c r="J690" s="33"/>
      <c r="K690" s="33"/>
      <c r="L690" s="36"/>
      <c r="M690" s="183"/>
      <c r="N690" s="184"/>
      <c r="O690" s="61"/>
      <c r="P690" s="61"/>
      <c r="Q690" s="61"/>
      <c r="R690" s="61"/>
      <c r="S690" s="61"/>
      <c r="T690" s="62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T690" s="17" t="s">
        <v>115</v>
      </c>
      <c r="AU690" s="17" t="s">
        <v>76</v>
      </c>
    </row>
    <row r="691" spans="1:65" s="2" customFormat="1" ht="11.25">
      <c r="A691" s="31"/>
      <c r="B691" s="32"/>
      <c r="C691" s="33"/>
      <c r="D691" s="207" t="s">
        <v>382</v>
      </c>
      <c r="E691" s="33"/>
      <c r="F691" s="208" t="s">
        <v>1314</v>
      </c>
      <c r="G691" s="33"/>
      <c r="H691" s="33"/>
      <c r="I691" s="33"/>
      <c r="J691" s="33"/>
      <c r="K691" s="33"/>
      <c r="L691" s="36"/>
      <c r="M691" s="183"/>
      <c r="N691" s="184"/>
      <c r="O691" s="61"/>
      <c r="P691" s="61"/>
      <c r="Q691" s="61"/>
      <c r="R691" s="61"/>
      <c r="S691" s="61"/>
      <c r="T691" s="62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7" t="s">
        <v>382</v>
      </c>
      <c r="AU691" s="17" t="s">
        <v>76</v>
      </c>
    </row>
    <row r="692" spans="1:65" s="13" customFormat="1" ht="11.25">
      <c r="B692" s="185"/>
      <c r="C692" s="186"/>
      <c r="D692" s="181" t="s">
        <v>117</v>
      </c>
      <c r="E692" s="187" t="s">
        <v>17</v>
      </c>
      <c r="F692" s="188" t="s">
        <v>1315</v>
      </c>
      <c r="G692" s="186"/>
      <c r="H692" s="189">
        <v>110.8</v>
      </c>
      <c r="I692" s="186"/>
      <c r="J692" s="186"/>
      <c r="K692" s="186"/>
      <c r="L692" s="190"/>
      <c r="M692" s="191"/>
      <c r="N692" s="192"/>
      <c r="O692" s="192"/>
      <c r="P692" s="192"/>
      <c r="Q692" s="192"/>
      <c r="R692" s="192"/>
      <c r="S692" s="192"/>
      <c r="T692" s="193"/>
      <c r="AT692" s="194" t="s">
        <v>117</v>
      </c>
      <c r="AU692" s="194" t="s">
        <v>76</v>
      </c>
      <c r="AV692" s="13" t="s">
        <v>76</v>
      </c>
      <c r="AW692" s="13" t="s">
        <v>28</v>
      </c>
      <c r="AX692" s="13" t="s">
        <v>74</v>
      </c>
      <c r="AY692" s="194" t="s">
        <v>105</v>
      </c>
    </row>
    <row r="693" spans="1:65" s="2" customFormat="1" ht="16.5" customHeight="1">
      <c r="A693" s="31"/>
      <c r="B693" s="32"/>
      <c r="C693" s="169" t="s">
        <v>133</v>
      </c>
      <c r="D693" s="169" t="s">
        <v>108</v>
      </c>
      <c r="E693" s="170" t="s">
        <v>1316</v>
      </c>
      <c r="F693" s="171" t="s">
        <v>1317</v>
      </c>
      <c r="G693" s="172" t="s">
        <v>378</v>
      </c>
      <c r="H693" s="173">
        <v>8</v>
      </c>
      <c r="I693" s="174">
        <v>449</v>
      </c>
      <c r="J693" s="174">
        <f>ROUND(I693*H693,2)</f>
        <v>3592</v>
      </c>
      <c r="K693" s="171" t="s">
        <v>379</v>
      </c>
      <c r="L693" s="36"/>
      <c r="M693" s="175" t="s">
        <v>17</v>
      </c>
      <c r="N693" s="176" t="s">
        <v>37</v>
      </c>
      <c r="O693" s="177">
        <v>0.77400000000000002</v>
      </c>
      <c r="P693" s="177">
        <f>O693*H693</f>
        <v>6.1920000000000002</v>
      </c>
      <c r="Q693" s="177">
        <v>0</v>
      </c>
      <c r="R693" s="177">
        <f>Q693*H693</f>
        <v>0</v>
      </c>
      <c r="S693" s="177">
        <v>2.1999999999999999E-2</v>
      </c>
      <c r="T693" s="178">
        <f>S693*H693</f>
        <v>0.17599999999999999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79" t="s">
        <v>113</v>
      </c>
      <c r="AT693" s="179" t="s">
        <v>108</v>
      </c>
      <c r="AU693" s="179" t="s">
        <v>76</v>
      </c>
      <c r="AY693" s="17" t="s">
        <v>105</v>
      </c>
      <c r="BE693" s="180">
        <f>IF(N693="základní",J693,0)</f>
        <v>3592</v>
      </c>
      <c r="BF693" s="180">
        <f>IF(N693="snížená",J693,0)</f>
        <v>0</v>
      </c>
      <c r="BG693" s="180">
        <f>IF(N693="zákl. přenesená",J693,0)</f>
        <v>0</v>
      </c>
      <c r="BH693" s="180">
        <f>IF(N693="sníž. přenesená",J693,0)</f>
        <v>0</v>
      </c>
      <c r="BI693" s="180">
        <f>IF(N693="nulová",J693,0)</f>
        <v>0</v>
      </c>
      <c r="BJ693" s="17" t="s">
        <v>74</v>
      </c>
      <c r="BK693" s="180">
        <f>ROUND(I693*H693,2)</f>
        <v>3592</v>
      </c>
      <c r="BL693" s="17" t="s">
        <v>113</v>
      </c>
      <c r="BM693" s="179" t="s">
        <v>1318</v>
      </c>
    </row>
    <row r="694" spans="1:65" s="2" customFormat="1" ht="11.25">
      <c r="A694" s="31"/>
      <c r="B694" s="32"/>
      <c r="C694" s="33"/>
      <c r="D694" s="181" t="s">
        <v>115</v>
      </c>
      <c r="E694" s="33"/>
      <c r="F694" s="182" t="s">
        <v>1319</v>
      </c>
      <c r="G694" s="33"/>
      <c r="H694" s="33"/>
      <c r="I694" s="33"/>
      <c r="J694" s="33"/>
      <c r="K694" s="33"/>
      <c r="L694" s="36"/>
      <c r="M694" s="183"/>
      <c r="N694" s="184"/>
      <c r="O694" s="61"/>
      <c r="P694" s="61"/>
      <c r="Q694" s="61"/>
      <c r="R694" s="61"/>
      <c r="S694" s="61"/>
      <c r="T694" s="62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7" t="s">
        <v>115</v>
      </c>
      <c r="AU694" s="17" t="s">
        <v>76</v>
      </c>
    </row>
    <row r="695" spans="1:65" s="2" customFormat="1" ht="11.25">
      <c r="A695" s="31"/>
      <c r="B695" s="32"/>
      <c r="C695" s="33"/>
      <c r="D695" s="207" t="s">
        <v>382</v>
      </c>
      <c r="E695" s="33"/>
      <c r="F695" s="208" t="s">
        <v>1320</v>
      </c>
      <c r="G695" s="33"/>
      <c r="H695" s="33"/>
      <c r="I695" s="33"/>
      <c r="J695" s="33"/>
      <c r="K695" s="33"/>
      <c r="L695" s="36"/>
      <c r="M695" s="183"/>
      <c r="N695" s="184"/>
      <c r="O695" s="61"/>
      <c r="P695" s="61"/>
      <c r="Q695" s="61"/>
      <c r="R695" s="61"/>
      <c r="S695" s="61"/>
      <c r="T695" s="62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7" t="s">
        <v>382</v>
      </c>
      <c r="AU695" s="17" t="s">
        <v>76</v>
      </c>
    </row>
    <row r="696" spans="1:65" s="13" customFormat="1" ht="11.25">
      <c r="B696" s="185"/>
      <c r="C696" s="186"/>
      <c r="D696" s="181" t="s">
        <v>117</v>
      </c>
      <c r="E696" s="187" t="s">
        <v>17</v>
      </c>
      <c r="F696" s="188" t="s">
        <v>138</v>
      </c>
      <c r="G696" s="186"/>
      <c r="H696" s="189">
        <v>8</v>
      </c>
      <c r="I696" s="186"/>
      <c r="J696" s="186"/>
      <c r="K696" s="186"/>
      <c r="L696" s="190"/>
      <c r="M696" s="191"/>
      <c r="N696" s="192"/>
      <c r="O696" s="192"/>
      <c r="P696" s="192"/>
      <c r="Q696" s="192"/>
      <c r="R696" s="192"/>
      <c r="S696" s="192"/>
      <c r="T696" s="193"/>
      <c r="AT696" s="194" t="s">
        <v>117</v>
      </c>
      <c r="AU696" s="194" t="s">
        <v>76</v>
      </c>
      <c r="AV696" s="13" t="s">
        <v>76</v>
      </c>
      <c r="AW696" s="13" t="s">
        <v>28</v>
      </c>
      <c r="AX696" s="13" t="s">
        <v>74</v>
      </c>
      <c r="AY696" s="194" t="s">
        <v>105</v>
      </c>
    </row>
    <row r="697" spans="1:65" s="2" customFormat="1" ht="16.5" customHeight="1">
      <c r="A697" s="31"/>
      <c r="B697" s="32"/>
      <c r="C697" s="169" t="s">
        <v>1321</v>
      </c>
      <c r="D697" s="169" t="s">
        <v>108</v>
      </c>
      <c r="E697" s="170" t="s">
        <v>1322</v>
      </c>
      <c r="F697" s="171" t="s">
        <v>1323</v>
      </c>
      <c r="G697" s="172" t="s">
        <v>378</v>
      </c>
      <c r="H697" s="173">
        <v>47</v>
      </c>
      <c r="I697" s="174">
        <v>549</v>
      </c>
      <c r="J697" s="174">
        <f>ROUND(I697*H697,2)</f>
        <v>25803</v>
      </c>
      <c r="K697" s="171" t="s">
        <v>379</v>
      </c>
      <c r="L697" s="36"/>
      <c r="M697" s="175" t="s">
        <v>17</v>
      </c>
      <c r="N697" s="176" t="s">
        <v>37</v>
      </c>
      <c r="O697" s="177">
        <v>0.91500000000000004</v>
      </c>
      <c r="P697" s="177">
        <f>O697*H697</f>
        <v>43.005000000000003</v>
      </c>
      <c r="Q697" s="177">
        <v>0</v>
      </c>
      <c r="R697" s="177">
        <f>Q697*H697</f>
        <v>0</v>
      </c>
      <c r="S697" s="177">
        <v>6.6000000000000003E-2</v>
      </c>
      <c r="T697" s="178">
        <f>S697*H697</f>
        <v>3.1020000000000003</v>
      </c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R697" s="179" t="s">
        <v>113</v>
      </c>
      <c r="AT697" s="179" t="s">
        <v>108</v>
      </c>
      <c r="AU697" s="179" t="s">
        <v>76</v>
      </c>
      <c r="AY697" s="17" t="s">
        <v>105</v>
      </c>
      <c r="BE697" s="180">
        <f>IF(N697="základní",J697,0)</f>
        <v>25803</v>
      </c>
      <c r="BF697" s="180">
        <f>IF(N697="snížená",J697,0)</f>
        <v>0</v>
      </c>
      <c r="BG697" s="180">
        <f>IF(N697="zákl. přenesená",J697,0)</f>
        <v>0</v>
      </c>
      <c r="BH697" s="180">
        <f>IF(N697="sníž. přenesená",J697,0)</f>
        <v>0</v>
      </c>
      <c r="BI697" s="180">
        <f>IF(N697="nulová",J697,0)</f>
        <v>0</v>
      </c>
      <c r="BJ697" s="17" t="s">
        <v>74</v>
      </c>
      <c r="BK697" s="180">
        <f>ROUND(I697*H697,2)</f>
        <v>25803</v>
      </c>
      <c r="BL697" s="17" t="s">
        <v>113</v>
      </c>
      <c r="BM697" s="179" t="s">
        <v>1324</v>
      </c>
    </row>
    <row r="698" spans="1:65" s="2" customFormat="1" ht="11.25">
      <c r="A698" s="31"/>
      <c r="B698" s="32"/>
      <c r="C698" s="33"/>
      <c r="D698" s="181" t="s">
        <v>115</v>
      </c>
      <c r="E698" s="33"/>
      <c r="F698" s="182" t="s">
        <v>1325</v>
      </c>
      <c r="G698" s="33"/>
      <c r="H698" s="33"/>
      <c r="I698" s="33"/>
      <c r="J698" s="33"/>
      <c r="K698" s="33"/>
      <c r="L698" s="36"/>
      <c r="M698" s="183"/>
      <c r="N698" s="184"/>
      <c r="O698" s="61"/>
      <c r="P698" s="61"/>
      <c r="Q698" s="61"/>
      <c r="R698" s="61"/>
      <c r="S698" s="61"/>
      <c r="T698" s="62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7" t="s">
        <v>115</v>
      </c>
      <c r="AU698" s="17" t="s">
        <v>76</v>
      </c>
    </row>
    <row r="699" spans="1:65" s="2" customFormat="1" ht="11.25">
      <c r="A699" s="31"/>
      <c r="B699" s="32"/>
      <c r="C699" s="33"/>
      <c r="D699" s="207" t="s">
        <v>382</v>
      </c>
      <c r="E699" s="33"/>
      <c r="F699" s="208" t="s">
        <v>1326</v>
      </c>
      <c r="G699" s="33"/>
      <c r="H699" s="33"/>
      <c r="I699" s="33"/>
      <c r="J699" s="33"/>
      <c r="K699" s="33"/>
      <c r="L699" s="36"/>
      <c r="M699" s="183"/>
      <c r="N699" s="184"/>
      <c r="O699" s="61"/>
      <c r="P699" s="61"/>
      <c r="Q699" s="61"/>
      <c r="R699" s="61"/>
      <c r="S699" s="61"/>
      <c r="T699" s="62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T699" s="17" t="s">
        <v>382</v>
      </c>
      <c r="AU699" s="17" t="s">
        <v>76</v>
      </c>
    </row>
    <row r="700" spans="1:65" s="13" customFormat="1" ht="11.25">
      <c r="B700" s="185"/>
      <c r="C700" s="186"/>
      <c r="D700" s="181" t="s">
        <v>117</v>
      </c>
      <c r="E700" s="187" t="s">
        <v>17</v>
      </c>
      <c r="F700" s="188" t="s">
        <v>1327</v>
      </c>
      <c r="G700" s="186"/>
      <c r="H700" s="189">
        <v>47</v>
      </c>
      <c r="I700" s="186"/>
      <c r="J700" s="186"/>
      <c r="K700" s="186"/>
      <c r="L700" s="190"/>
      <c r="M700" s="191"/>
      <c r="N700" s="192"/>
      <c r="O700" s="192"/>
      <c r="P700" s="192"/>
      <c r="Q700" s="192"/>
      <c r="R700" s="192"/>
      <c r="S700" s="192"/>
      <c r="T700" s="193"/>
      <c r="AT700" s="194" t="s">
        <v>117</v>
      </c>
      <c r="AU700" s="194" t="s">
        <v>76</v>
      </c>
      <c r="AV700" s="13" t="s">
        <v>76</v>
      </c>
      <c r="AW700" s="13" t="s">
        <v>28</v>
      </c>
      <c r="AX700" s="13" t="s">
        <v>74</v>
      </c>
      <c r="AY700" s="194" t="s">
        <v>105</v>
      </c>
    </row>
    <row r="701" spans="1:65" s="2" customFormat="1" ht="16.5" customHeight="1">
      <c r="A701" s="31"/>
      <c r="B701" s="32"/>
      <c r="C701" s="169" t="s">
        <v>1328</v>
      </c>
      <c r="D701" s="169" t="s">
        <v>108</v>
      </c>
      <c r="E701" s="170" t="s">
        <v>1329</v>
      </c>
      <c r="F701" s="171" t="s">
        <v>1330</v>
      </c>
      <c r="G701" s="172" t="s">
        <v>378</v>
      </c>
      <c r="H701" s="173">
        <v>9</v>
      </c>
      <c r="I701" s="174">
        <v>703</v>
      </c>
      <c r="J701" s="174">
        <f>ROUND(I701*H701,2)</f>
        <v>6327</v>
      </c>
      <c r="K701" s="171" t="s">
        <v>379</v>
      </c>
      <c r="L701" s="36"/>
      <c r="M701" s="175" t="s">
        <v>17</v>
      </c>
      <c r="N701" s="176" t="s">
        <v>37</v>
      </c>
      <c r="O701" s="177">
        <v>1.103</v>
      </c>
      <c r="P701" s="177">
        <f>O701*H701</f>
        <v>9.9269999999999996</v>
      </c>
      <c r="Q701" s="177">
        <v>0</v>
      </c>
      <c r="R701" s="177">
        <f>Q701*H701</f>
        <v>0</v>
      </c>
      <c r="S701" s="177">
        <v>0.11</v>
      </c>
      <c r="T701" s="178">
        <f>S701*H701</f>
        <v>0.99</v>
      </c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R701" s="179" t="s">
        <v>113</v>
      </c>
      <c r="AT701" s="179" t="s">
        <v>108</v>
      </c>
      <c r="AU701" s="179" t="s">
        <v>76</v>
      </c>
      <c r="AY701" s="17" t="s">
        <v>105</v>
      </c>
      <c r="BE701" s="180">
        <f>IF(N701="základní",J701,0)</f>
        <v>6327</v>
      </c>
      <c r="BF701" s="180">
        <f>IF(N701="snížená",J701,0)</f>
        <v>0</v>
      </c>
      <c r="BG701" s="180">
        <f>IF(N701="zákl. přenesená",J701,0)</f>
        <v>0</v>
      </c>
      <c r="BH701" s="180">
        <f>IF(N701="sníž. přenesená",J701,0)</f>
        <v>0</v>
      </c>
      <c r="BI701" s="180">
        <f>IF(N701="nulová",J701,0)</f>
        <v>0</v>
      </c>
      <c r="BJ701" s="17" t="s">
        <v>74</v>
      </c>
      <c r="BK701" s="180">
        <f>ROUND(I701*H701,2)</f>
        <v>6327</v>
      </c>
      <c r="BL701" s="17" t="s">
        <v>113</v>
      </c>
      <c r="BM701" s="179" t="s">
        <v>1331</v>
      </c>
    </row>
    <row r="702" spans="1:65" s="2" customFormat="1" ht="11.25">
      <c r="A702" s="31"/>
      <c r="B702" s="32"/>
      <c r="C702" s="33"/>
      <c r="D702" s="181" t="s">
        <v>115</v>
      </c>
      <c r="E702" s="33"/>
      <c r="F702" s="182" t="s">
        <v>1332</v>
      </c>
      <c r="G702" s="33"/>
      <c r="H702" s="33"/>
      <c r="I702" s="33"/>
      <c r="J702" s="33"/>
      <c r="K702" s="33"/>
      <c r="L702" s="36"/>
      <c r="M702" s="183"/>
      <c r="N702" s="184"/>
      <c r="O702" s="61"/>
      <c r="P702" s="61"/>
      <c r="Q702" s="61"/>
      <c r="R702" s="61"/>
      <c r="S702" s="61"/>
      <c r="T702" s="62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T702" s="17" t="s">
        <v>115</v>
      </c>
      <c r="AU702" s="17" t="s">
        <v>76</v>
      </c>
    </row>
    <row r="703" spans="1:65" s="2" customFormat="1" ht="11.25">
      <c r="A703" s="31"/>
      <c r="B703" s="32"/>
      <c r="C703" s="33"/>
      <c r="D703" s="207" t="s">
        <v>382</v>
      </c>
      <c r="E703" s="33"/>
      <c r="F703" s="208" t="s">
        <v>1333</v>
      </c>
      <c r="G703" s="33"/>
      <c r="H703" s="33"/>
      <c r="I703" s="33"/>
      <c r="J703" s="33"/>
      <c r="K703" s="33"/>
      <c r="L703" s="36"/>
      <c r="M703" s="183"/>
      <c r="N703" s="184"/>
      <c r="O703" s="61"/>
      <c r="P703" s="61"/>
      <c r="Q703" s="61"/>
      <c r="R703" s="61"/>
      <c r="S703" s="61"/>
      <c r="T703" s="62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7" t="s">
        <v>382</v>
      </c>
      <c r="AU703" s="17" t="s">
        <v>76</v>
      </c>
    </row>
    <row r="704" spans="1:65" s="13" customFormat="1" ht="11.25">
      <c r="B704" s="185"/>
      <c r="C704" s="186"/>
      <c r="D704" s="181" t="s">
        <v>117</v>
      </c>
      <c r="E704" s="187" t="s">
        <v>17</v>
      </c>
      <c r="F704" s="188" t="s">
        <v>156</v>
      </c>
      <c r="G704" s="186"/>
      <c r="H704" s="189">
        <v>9</v>
      </c>
      <c r="I704" s="186"/>
      <c r="J704" s="186"/>
      <c r="K704" s="186"/>
      <c r="L704" s="190"/>
      <c r="M704" s="191"/>
      <c r="N704" s="192"/>
      <c r="O704" s="192"/>
      <c r="P704" s="192"/>
      <c r="Q704" s="192"/>
      <c r="R704" s="192"/>
      <c r="S704" s="192"/>
      <c r="T704" s="193"/>
      <c r="AT704" s="194" t="s">
        <v>117</v>
      </c>
      <c r="AU704" s="194" t="s">
        <v>76</v>
      </c>
      <c r="AV704" s="13" t="s">
        <v>76</v>
      </c>
      <c r="AW704" s="13" t="s">
        <v>28</v>
      </c>
      <c r="AX704" s="13" t="s">
        <v>74</v>
      </c>
      <c r="AY704" s="194" t="s">
        <v>105</v>
      </c>
    </row>
    <row r="705" spans="1:65" s="2" customFormat="1" ht="16.5" customHeight="1">
      <c r="A705" s="31"/>
      <c r="B705" s="32"/>
      <c r="C705" s="169" t="s">
        <v>1334</v>
      </c>
      <c r="D705" s="169" t="s">
        <v>108</v>
      </c>
      <c r="E705" s="170" t="s">
        <v>1335</v>
      </c>
      <c r="F705" s="171" t="s">
        <v>1336</v>
      </c>
      <c r="G705" s="172" t="s">
        <v>378</v>
      </c>
      <c r="H705" s="173">
        <v>273</v>
      </c>
      <c r="I705" s="174">
        <v>309</v>
      </c>
      <c r="J705" s="174">
        <f>ROUND(I705*H705,2)</f>
        <v>84357</v>
      </c>
      <c r="K705" s="171" t="s">
        <v>379</v>
      </c>
      <c r="L705" s="36"/>
      <c r="M705" s="175" t="s">
        <v>17</v>
      </c>
      <c r="N705" s="176" t="s">
        <v>37</v>
      </c>
      <c r="O705" s="177">
        <v>0.247</v>
      </c>
      <c r="P705" s="177">
        <f>O705*H705</f>
        <v>67.430999999999997</v>
      </c>
      <c r="Q705" s="177">
        <v>4.8000000000000001E-2</v>
      </c>
      <c r="R705" s="177">
        <f>Q705*H705</f>
        <v>13.104000000000001</v>
      </c>
      <c r="S705" s="177">
        <v>4.8000000000000001E-2</v>
      </c>
      <c r="T705" s="178">
        <f>S705*H705</f>
        <v>13.104000000000001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79" t="s">
        <v>113</v>
      </c>
      <c r="AT705" s="179" t="s">
        <v>108</v>
      </c>
      <c r="AU705" s="179" t="s">
        <v>76</v>
      </c>
      <c r="AY705" s="17" t="s">
        <v>105</v>
      </c>
      <c r="BE705" s="180">
        <f>IF(N705="základní",J705,0)</f>
        <v>84357</v>
      </c>
      <c r="BF705" s="180">
        <f>IF(N705="snížená",J705,0)</f>
        <v>0</v>
      </c>
      <c r="BG705" s="180">
        <f>IF(N705="zákl. přenesená",J705,0)</f>
        <v>0</v>
      </c>
      <c r="BH705" s="180">
        <f>IF(N705="sníž. přenesená",J705,0)</f>
        <v>0</v>
      </c>
      <c r="BI705" s="180">
        <f>IF(N705="nulová",J705,0)</f>
        <v>0</v>
      </c>
      <c r="BJ705" s="17" t="s">
        <v>74</v>
      </c>
      <c r="BK705" s="180">
        <f>ROUND(I705*H705,2)</f>
        <v>84357</v>
      </c>
      <c r="BL705" s="17" t="s">
        <v>113</v>
      </c>
      <c r="BM705" s="179" t="s">
        <v>1337</v>
      </c>
    </row>
    <row r="706" spans="1:65" s="2" customFormat="1" ht="11.25">
      <c r="A706" s="31"/>
      <c r="B706" s="32"/>
      <c r="C706" s="33"/>
      <c r="D706" s="181" t="s">
        <v>115</v>
      </c>
      <c r="E706" s="33"/>
      <c r="F706" s="182" t="s">
        <v>1338</v>
      </c>
      <c r="G706" s="33"/>
      <c r="H706" s="33"/>
      <c r="I706" s="33"/>
      <c r="J706" s="33"/>
      <c r="K706" s="33"/>
      <c r="L706" s="36"/>
      <c r="M706" s="183"/>
      <c r="N706" s="184"/>
      <c r="O706" s="61"/>
      <c r="P706" s="61"/>
      <c r="Q706" s="61"/>
      <c r="R706" s="61"/>
      <c r="S706" s="61"/>
      <c r="T706" s="62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T706" s="17" t="s">
        <v>115</v>
      </c>
      <c r="AU706" s="17" t="s">
        <v>76</v>
      </c>
    </row>
    <row r="707" spans="1:65" s="2" customFormat="1" ht="11.25">
      <c r="A707" s="31"/>
      <c r="B707" s="32"/>
      <c r="C707" s="33"/>
      <c r="D707" s="207" t="s">
        <v>382</v>
      </c>
      <c r="E707" s="33"/>
      <c r="F707" s="208" t="s">
        <v>1339</v>
      </c>
      <c r="G707" s="33"/>
      <c r="H707" s="33"/>
      <c r="I707" s="33"/>
      <c r="J707" s="33"/>
      <c r="K707" s="33"/>
      <c r="L707" s="36"/>
      <c r="M707" s="183"/>
      <c r="N707" s="184"/>
      <c r="O707" s="61"/>
      <c r="P707" s="61"/>
      <c r="Q707" s="61"/>
      <c r="R707" s="61"/>
      <c r="S707" s="61"/>
      <c r="T707" s="62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T707" s="17" t="s">
        <v>382</v>
      </c>
      <c r="AU707" s="17" t="s">
        <v>76</v>
      </c>
    </row>
    <row r="708" spans="1:65" s="13" customFormat="1" ht="11.25">
      <c r="B708" s="185"/>
      <c r="C708" s="186"/>
      <c r="D708" s="181" t="s">
        <v>117</v>
      </c>
      <c r="E708" s="187" t="s">
        <v>17</v>
      </c>
      <c r="F708" s="188" t="s">
        <v>1340</v>
      </c>
      <c r="G708" s="186"/>
      <c r="H708" s="189">
        <v>273</v>
      </c>
      <c r="I708" s="186"/>
      <c r="J708" s="186"/>
      <c r="K708" s="186"/>
      <c r="L708" s="190"/>
      <c r="M708" s="191"/>
      <c r="N708" s="192"/>
      <c r="O708" s="192"/>
      <c r="P708" s="192"/>
      <c r="Q708" s="192"/>
      <c r="R708" s="192"/>
      <c r="S708" s="192"/>
      <c r="T708" s="193"/>
      <c r="AT708" s="194" t="s">
        <v>117</v>
      </c>
      <c r="AU708" s="194" t="s">
        <v>76</v>
      </c>
      <c r="AV708" s="13" t="s">
        <v>76</v>
      </c>
      <c r="AW708" s="13" t="s">
        <v>28</v>
      </c>
      <c r="AX708" s="13" t="s">
        <v>74</v>
      </c>
      <c r="AY708" s="194" t="s">
        <v>105</v>
      </c>
    </row>
    <row r="709" spans="1:65" s="2" customFormat="1" ht="16.5" customHeight="1">
      <c r="A709" s="31"/>
      <c r="B709" s="32"/>
      <c r="C709" s="169" t="s">
        <v>1341</v>
      </c>
      <c r="D709" s="169" t="s">
        <v>108</v>
      </c>
      <c r="E709" s="170" t="s">
        <v>1342</v>
      </c>
      <c r="F709" s="171" t="s">
        <v>1343</v>
      </c>
      <c r="G709" s="172" t="s">
        <v>378</v>
      </c>
      <c r="H709" s="173">
        <v>494.5</v>
      </c>
      <c r="I709" s="174">
        <v>537</v>
      </c>
      <c r="J709" s="174">
        <f>ROUND(I709*H709,2)</f>
        <v>265546.5</v>
      </c>
      <c r="K709" s="171" t="s">
        <v>379</v>
      </c>
      <c r="L709" s="36"/>
      <c r="M709" s="175" t="s">
        <v>17</v>
      </c>
      <c r="N709" s="176" t="s">
        <v>37</v>
      </c>
      <c r="O709" s="177">
        <v>0.82199999999999995</v>
      </c>
      <c r="P709" s="177">
        <f>O709*H709</f>
        <v>406.47899999999998</v>
      </c>
      <c r="Q709" s="177">
        <v>0</v>
      </c>
      <c r="R709" s="177">
        <f>Q709*H709</f>
        <v>0</v>
      </c>
      <c r="S709" s="177">
        <v>1.06E-2</v>
      </c>
      <c r="T709" s="178">
        <f>S709*H709</f>
        <v>5.2416999999999998</v>
      </c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R709" s="179" t="s">
        <v>113</v>
      </c>
      <c r="AT709" s="179" t="s">
        <v>108</v>
      </c>
      <c r="AU709" s="179" t="s">
        <v>76</v>
      </c>
      <c r="AY709" s="17" t="s">
        <v>105</v>
      </c>
      <c r="BE709" s="180">
        <f>IF(N709="základní",J709,0)</f>
        <v>265546.5</v>
      </c>
      <c r="BF709" s="180">
        <f>IF(N709="snížená",J709,0)</f>
        <v>0</v>
      </c>
      <c r="BG709" s="180">
        <f>IF(N709="zákl. přenesená",J709,0)</f>
        <v>0</v>
      </c>
      <c r="BH709" s="180">
        <f>IF(N709="sníž. přenesená",J709,0)</f>
        <v>0</v>
      </c>
      <c r="BI709" s="180">
        <f>IF(N709="nulová",J709,0)</f>
        <v>0</v>
      </c>
      <c r="BJ709" s="17" t="s">
        <v>74</v>
      </c>
      <c r="BK709" s="180">
        <f>ROUND(I709*H709,2)</f>
        <v>265546.5</v>
      </c>
      <c r="BL709" s="17" t="s">
        <v>113</v>
      </c>
      <c r="BM709" s="179" t="s">
        <v>1344</v>
      </c>
    </row>
    <row r="710" spans="1:65" s="2" customFormat="1" ht="11.25">
      <c r="A710" s="31"/>
      <c r="B710" s="32"/>
      <c r="C710" s="33"/>
      <c r="D710" s="181" t="s">
        <v>115</v>
      </c>
      <c r="E710" s="33"/>
      <c r="F710" s="182" t="s">
        <v>1345</v>
      </c>
      <c r="G710" s="33"/>
      <c r="H710" s="33"/>
      <c r="I710" s="33"/>
      <c r="J710" s="33"/>
      <c r="K710" s="33"/>
      <c r="L710" s="36"/>
      <c r="M710" s="183"/>
      <c r="N710" s="184"/>
      <c r="O710" s="61"/>
      <c r="P710" s="61"/>
      <c r="Q710" s="61"/>
      <c r="R710" s="61"/>
      <c r="S710" s="61"/>
      <c r="T710" s="62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T710" s="17" t="s">
        <v>115</v>
      </c>
      <c r="AU710" s="17" t="s">
        <v>76</v>
      </c>
    </row>
    <row r="711" spans="1:65" s="2" customFormat="1" ht="11.25">
      <c r="A711" s="31"/>
      <c r="B711" s="32"/>
      <c r="C711" s="33"/>
      <c r="D711" s="207" t="s">
        <v>382</v>
      </c>
      <c r="E711" s="33"/>
      <c r="F711" s="208" t="s">
        <v>1346</v>
      </c>
      <c r="G711" s="33"/>
      <c r="H711" s="33"/>
      <c r="I711" s="33"/>
      <c r="J711" s="33"/>
      <c r="K711" s="33"/>
      <c r="L711" s="36"/>
      <c r="M711" s="183"/>
      <c r="N711" s="184"/>
      <c r="O711" s="61"/>
      <c r="P711" s="61"/>
      <c r="Q711" s="61"/>
      <c r="R711" s="61"/>
      <c r="S711" s="61"/>
      <c r="T711" s="62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T711" s="17" t="s">
        <v>382</v>
      </c>
      <c r="AU711" s="17" t="s">
        <v>76</v>
      </c>
    </row>
    <row r="712" spans="1:65" s="13" customFormat="1" ht="11.25">
      <c r="B712" s="185"/>
      <c r="C712" s="186"/>
      <c r="D712" s="181" t="s">
        <v>117</v>
      </c>
      <c r="E712" s="187" t="s">
        <v>17</v>
      </c>
      <c r="F712" s="188" t="s">
        <v>1347</v>
      </c>
      <c r="G712" s="186"/>
      <c r="H712" s="189">
        <v>494.5</v>
      </c>
      <c r="I712" s="186"/>
      <c r="J712" s="186"/>
      <c r="K712" s="186"/>
      <c r="L712" s="190"/>
      <c r="M712" s="191"/>
      <c r="N712" s="192"/>
      <c r="O712" s="192"/>
      <c r="P712" s="192"/>
      <c r="Q712" s="192"/>
      <c r="R712" s="192"/>
      <c r="S712" s="192"/>
      <c r="T712" s="193"/>
      <c r="AT712" s="194" t="s">
        <v>117</v>
      </c>
      <c r="AU712" s="194" t="s">
        <v>76</v>
      </c>
      <c r="AV712" s="13" t="s">
        <v>76</v>
      </c>
      <c r="AW712" s="13" t="s">
        <v>28</v>
      </c>
      <c r="AX712" s="13" t="s">
        <v>74</v>
      </c>
      <c r="AY712" s="194" t="s">
        <v>105</v>
      </c>
    </row>
    <row r="713" spans="1:65" s="2" customFormat="1" ht="16.5" customHeight="1">
      <c r="A713" s="31"/>
      <c r="B713" s="32"/>
      <c r="C713" s="169" t="s">
        <v>1348</v>
      </c>
      <c r="D713" s="169" t="s">
        <v>108</v>
      </c>
      <c r="E713" s="170" t="s">
        <v>1349</v>
      </c>
      <c r="F713" s="171" t="s">
        <v>1350</v>
      </c>
      <c r="G713" s="172" t="s">
        <v>120</v>
      </c>
      <c r="H713" s="173">
        <v>4.6500000000000004</v>
      </c>
      <c r="I713" s="174">
        <v>18400</v>
      </c>
      <c r="J713" s="174">
        <f>ROUND(I713*H713,2)</f>
        <v>85560</v>
      </c>
      <c r="K713" s="171" t="s">
        <v>379</v>
      </c>
      <c r="L713" s="36"/>
      <c r="M713" s="175" t="s">
        <v>17</v>
      </c>
      <c r="N713" s="176" t="s">
        <v>37</v>
      </c>
      <c r="O713" s="177">
        <v>42.262999999999998</v>
      </c>
      <c r="P713" s="177">
        <f>O713*H713</f>
        <v>196.52295000000001</v>
      </c>
      <c r="Q713" s="177">
        <v>0.50375000000000003</v>
      </c>
      <c r="R713" s="177">
        <f>Q713*H713</f>
        <v>2.3424375000000004</v>
      </c>
      <c r="S713" s="177">
        <v>1.95</v>
      </c>
      <c r="T713" s="178">
        <f>S713*H713</f>
        <v>9.0675000000000008</v>
      </c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R713" s="179" t="s">
        <v>113</v>
      </c>
      <c r="AT713" s="179" t="s">
        <v>108</v>
      </c>
      <c r="AU713" s="179" t="s">
        <v>76</v>
      </c>
      <c r="AY713" s="17" t="s">
        <v>105</v>
      </c>
      <c r="BE713" s="180">
        <f>IF(N713="základní",J713,0)</f>
        <v>85560</v>
      </c>
      <c r="BF713" s="180">
        <f>IF(N713="snížená",J713,0)</f>
        <v>0</v>
      </c>
      <c r="BG713" s="180">
        <f>IF(N713="zákl. přenesená",J713,0)</f>
        <v>0</v>
      </c>
      <c r="BH713" s="180">
        <f>IF(N713="sníž. přenesená",J713,0)</f>
        <v>0</v>
      </c>
      <c r="BI713" s="180">
        <f>IF(N713="nulová",J713,0)</f>
        <v>0</v>
      </c>
      <c r="BJ713" s="17" t="s">
        <v>74</v>
      </c>
      <c r="BK713" s="180">
        <f>ROUND(I713*H713,2)</f>
        <v>85560</v>
      </c>
      <c r="BL713" s="17" t="s">
        <v>113</v>
      </c>
      <c r="BM713" s="179" t="s">
        <v>1351</v>
      </c>
    </row>
    <row r="714" spans="1:65" s="2" customFormat="1" ht="11.25">
      <c r="A714" s="31"/>
      <c r="B714" s="32"/>
      <c r="C714" s="33"/>
      <c r="D714" s="181" t="s">
        <v>115</v>
      </c>
      <c r="E714" s="33"/>
      <c r="F714" s="182" t="s">
        <v>1352</v>
      </c>
      <c r="G714" s="33"/>
      <c r="H714" s="33"/>
      <c r="I714" s="33"/>
      <c r="J714" s="33"/>
      <c r="K714" s="33"/>
      <c r="L714" s="36"/>
      <c r="M714" s="183"/>
      <c r="N714" s="184"/>
      <c r="O714" s="61"/>
      <c r="P714" s="61"/>
      <c r="Q714" s="61"/>
      <c r="R714" s="61"/>
      <c r="S714" s="61"/>
      <c r="T714" s="62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T714" s="17" t="s">
        <v>115</v>
      </c>
      <c r="AU714" s="17" t="s">
        <v>76</v>
      </c>
    </row>
    <row r="715" spans="1:65" s="2" customFormat="1" ht="11.25">
      <c r="A715" s="31"/>
      <c r="B715" s="32"/>
      <c r="C715" s="33"/>
      <c r="D715" s="207" t="s">
        <v>382</v>
      </c>
      <c r="E715" s="33"/>
      <c r="F715" s="208" t="s">
        <v>1353</v>
      </c>
      <c r="G715" s="33"/>
      <c r="H715" s="33"/>
      <c r="I715" s="33"/>
      <c r="J715" s="33"/>
      <c r="K715" s="33"/>
      <c r="L715" s="36"/>
      <c r="M715" s="183"/>
      <c r="N715" s="184"/>
      <c r="O715" s="61"/>
      <c r="P715" s="61"/>
      <c r="Q715" s="61"/>
      <c r="R715" s="61"/>
      <c r="S715" s="61"/>
      <c r="T715" s="62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T715" s="17" t="s">
        <v>382</v>
      </c>
      <c r="AU715" s="17" t="s">
        <v>76</v>
      </c>
    </row>
    <row r="716" spans="1:65" s="13" customFormat="1" ht="11.25">
      <c r="B716" s="185"/>
      <c r="C716" s="186"/>
      <c r="D716" s="181" t="s">
        <v>117</v>
      </c>
      <c r="E716" s="187" t="s">
        <v>17</v>
      </c>
      <c r="F716" s="188" t="s">
        <v>1354</v>
      </c>
      <c r="G716" s="186"/>
      <c r="H716" s="189">
        <v>4.6500000000000004</v>
      </c>
      <c r="I716" s="186"/>
      <c r="J716" s="186"/>
      <c r="K716" s="186"/>
      <c r="L716" s="190"/>
      <c r="M716" s="191"/>
      <c r="N716" s="192"/>
      <c r="O716" s="192"/>
      <c r="P716" s="192"/>
      <c r="Q716" s="192"/>
      <c r="R716" s="192"/>
      <c r="S716" s="192"/>
      <c r="T716" s="193"/>
      <c r="AT716" s="194" t="s">
        <v>117</v>
      </c>
      <c r="AU716" s="194" t="s">
        <v>76</v>
      </c>
      <c r="AV716" s="13" t="s">
        <v>76</v>
      </c>
      <c r="AW716" s="13" t="s">
        <v>28</v>
      </c>
      <c r="AX716" s="13" t="s">
        <v>74</v>
      </c>
      <c r="AY716" s="194" t="s">
        <v>105</v>
      </c>
    </row>
    <row r="717" spans="1:65" s="2" customFormat="1" ht="16.5" customHeight="1">
      <c r="A717" s="31"/>
      <c r="B717" s="32"/>
      <c r="C717" s="195" t="s">
        <v>1355</v>
      </c>
      <c r="D717" s="195" t="s">
        <v>134</v>
      </c>
      <c r="E717" s="196" t="s">
        <v>1356</v>
      </c>
      <c r="F717" s="197" t="s">
        <v>1357</v>
      </c>
      <c r="G717" s="198" t="s">
        <v>144</v>
      </c>
      <c r="H717" s="199">
        <v>1085</v>
      </c>
      <c r="I717" s="200">
        <v>10.6</v>
      </c>
      <c r="J717" s="200">
        <f>ROUND(I717*H717,2)</f>
        <v>11501</v>
      </c>
      <c r="K717" s="197" t="s">
        <v>379</v>
      </c>
      <c r="L717" s="201"/>
      <c r="M717" s="202" t="s">
        <v>17</v>
      </c>
      <c r="N717" s="203" t="s">
        <v>37</v>
      </c>
      <c r="O717" s="177">
        <v>0</v>
      </c>
      <c r="P717" s="177">
        <f>O717*H717</f>
        <v>0</v>
      </c>
      <c r="Q717" s="177">
        <v>4.1000000000000003E-3</v>
      </c>
      <c r="R717" s="177">
        <f>Q717*H717</f>
        <v>4.4485000000000001</v>
      </c>
      <c r="S717" s="177">
        <v>0</v>
      </c>
      <c r="T717" s="178">
        <f>S717*H717</f>
        <v>0</v>
      </c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R717" s="179" t="s">
        <v>138</v>
      </c>
      <c r="AT717" s="179" t="s">
        <v>134</v>
      </c>
      <c r="AU717" s="179" t="s">
        <v>76</v>
      </c>
      <c r="AY717" s="17" t="s">
        <v>105</v>
      </c>
      <c r="BE717" s="180">
        <f>IF(N717="základní",J717,0)</f>
        <v>11501</v>
      </c>
      <c r="BF717" s="180">
        <f>IF(N717="snížená",J717,0)</f>
        <v>0</v>
      </c>
      <c r="BG717" s="180">
        <f>IF(N717="zákl. přenesená",J717,0)</f>
        <v>0</v>
      </c>
      <c r="BH717" s="180">
        <f>IF(N717="sníž. přenesená",J717,0)</f>
        <v>0</v>
      </c>
      <c r="BI717" s="180">
        <f>IF(N717="nulová",J717,0)</f>
        <v>0</v>
      </c>
      <c r="BJ717" s="17" t="s">
        <v>74</v>
      </c>
      <c r="BK717" s="180">
        <f>ROUND(I717*H717,2)</f>
        <v>11501</v>
      </c>
      <c r="BL717" s="17" t="s">
        <v>113</v>
      </c>
      <c r="BM717" s="179" t="s">
        <v>1358</v>
      </c>
    </row>
    <row r="718" spans="1:65" s="2" customFormat="1" ht="11.25">
      <c r="A718" s="31"/>
      <c r="B718" s="32"/>
      <c r="C718" s="33"/>
      <c r="D718" s="181" t="s">
        <v>115</v>
      </c>
      <c r="E718" s="33"/>
      <c r="F718" s="182" t="s">
        <v>1357</v>
      </c>
      <c r="G718" s="33"/>
      <c r="H718" s="33"/>
      <c r="I718" s="33"/>
      <c r="J718" s="33"/>
      <c r="K718" s="33"/>
      <c r="L718" s="36"/>
      <c r="M718" s="183"/>
      <c r="N718" s="184"/>
      <c r="O718" s="61"/>
      <c r="P718" s="61"/>
      <c r="Q718" s="61"/>
      <c r="R718" s="61"/>
      <c r="S718" s="61"/>
      <c r="T718" s="62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T718" s="17" t="s">
        <v>115</v>
      </c>
      <c r="AU718" s="17" t="s">
        <v>76</v>
      </c>
    </row>
    <row r="719" spans="1:65" s="13" customFormat="1" ht="11.25">
      <c r="B719" s="185"/>
      <c r="C719" s="186"/>
      <c r="D719" s="181" t="s">
        <v>117</v>
      </c>
      <c r="E719" s="187" t="s">
        <v>17</v>
      </c>
      <c r="F719" s="188" t="s">
        <v>1359</v>
      </c>
      <c r="G719" s="186"/>
      <c r="H719" s="189">
        <v>1085</v>
      </c>
      <c r="I719" s="186"/>
      <c r="J719" s="186"/>
      <c r="K719" s="186"/>
      <c r="L719" s="190"/>
      <c r="M719" s="191"/>
      <c r="N719" s="192"/>
      <c r="O719" s="192"/>
      <c r="P719" s="192"/>
      <c r="Q719" s="192"/>
      <c r="R719" s="192"/>
      <c r="S719" s="192"/>
      <c r="T719" s="193"/>
      <c r="AT719" s="194" t="s">
        <v>117</v>
      </c>
      <c r="AU719" s="194" t="s">
        <v>76</v>
      </c>
      <c r="AV719" s="13" t="s">
        <v>76</v>
      </c>
      <c r="AW719" s="13" t="s">
        <v>28</v>
      </c>
      <c r="AX719" s="13" t="s">
        <v>74</v>
      </c>
      <c r="AY719" s="194" t="s">
        <v>105</v>
      </c>
    </row>
    <row r="720" spans="1:65" s="2" customFormat="1" ht="16.5" customHeight="1">
      <c r="A720" s="31"/>
      <c r="B720" s="32"/>
      <c r="C720" s="169" t="s">
        <v>1360</v>
      </c>
      <c r="D720" s="169" t="s">
        <v>108</v>
      </c>
      <c r="E720" s="170" t="s">
        <v>1361</v>
      </c>
      <c r="F720" s="171" t="s">
        <v>1362</v>
      </c>
      <c r="G720" s="172" t="s">
        <v>120</v>
      </c>
      <c r="H720" s="173">
        <v>18.45</v>
      </c>
      <c r="I720" s="174">
        <v>16800</v>
      </c>
      <c r="J720" s="174">
        <f>ROUND(I720*H720,2)</f>
        <v>309960</v>
      </c>
      <c r="K720" s="171" t="s">
        <v>379</v>
      </c>
      <c r="L720" s="36"/>
      <c r="M720" s="175" t="s">
        <v>17</v>
      </c>
      <c r="N720" s="176" t="s">
        <v>37</v>
      </c>
      <c r="O720" s="177">
        <v>37.229999999999997</v>
      </c>
      <c r="P720" s="177">
        <f>O720*H720</f>
        <v>686.8934999999999</v>
      </c>
      <c r="Q720" s="177">
        <v>0.50375000000000003</v>
      </c>
      <c r="R720" s="177">
        <f>Q720*H720</f>
        <v>9.2941874999999996</v>
      </c>
      <c r="S720" s="177">
        <v>2.5</v>
      </c>
      <c r="T720" s="178">
        <f>S720*H720</f>
        <v>46.125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79" t="s">
        <v>113</v>
      </c>
      <c r="AT720" s="179" t="s">
        <v>108</v>
      </c>
      <c r="AU720" s="179" t="s">
        <v>76</v>
      </c>
      <c r="AY720" s="17" t="s">
        <v>105</v>
      </c>
      <c r="BE720" s="180">
        <f>IF(N720="základní",J720,0)</f>
        <v>309960</v>
      </c>
      <c r="BF720" s="180">
        <f>IF(N720="snížená",J720,0)</f>
        <v>0</v>
      </c>
      <c r="BG720" s="180">
        <f>IF(N720="zákl. přenesená",J720,0)</f>
        <v>0</v>
      </c>
      <c r="BH720" s="180">
        <f>IF(N720="sníž. přenesená",J720,0)</f>
        <v>0</v>
      </c>
      <c r="BI720" s="180">
        <f>IF(N720="nulová",J720,0)</f>
        <v>0</v>
      </c>
      <c r="BJ720" s="17" t="s">
        <v>74</v>
      </c>
      <c r="BK720" s="180">
        <f>ROUND(I720*H720,2)</f>
        <v>309960</v>
      </c>
      <c r="BL720" s="17" t="s">
        <v>113</v>
      </c>
      <c r="BM720" s="179" t="s">
        <v>1363</v>
      </c>
    </row>
    <row r="721" spans="1:65" s="2" customFormat="1" ht="11.25">
      <c r="A721" s="31"/>
      <c r="B721" s="32"/>
      <c r="C721" s="33"/>
      <c r="D721" s="181" t="s">
        <v>115</v>
      </c>
      <c r="E721" s="33"/>
      <c r="F721" s="182" t="s">
        <v>1364</v>
      </c>
      <c r="G721" s="33"/>
      <c r="H721" s="33"/>
      <c r="I721" s="33"/>
      <c r="J721" s="33"/>
      <c r="K721" s="33"/>
      <c r="L721" s="36"/>
      <c r="M721" s="183"/>
      <c r="N721" s="184"/>
      <c r="O721" s="61"/>
      <c r="P721" s="61"/>
      <c r="Q721" s="61"/>
      <c r="R721" s="61"/>
      <c r="S721" s="61"/>
      <c r="T721" s="62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T721" s="17" t="s">
        <v>115</v>
      </c>
      <c r="AU721" s="17" t="s">
        <v>76</v>
      </c>
    </row>
    <row r="722" spans="1:65" s="2" customFormat="1" ht="11.25">
      <c r="A722" s="31"/>
      <c r="B722" s="32"/>
      <c r="C722" s="33"/>
      <c r="D722" s="207" t="s">
        <v>382</v>
      </c>
      <c r="E722" s="33"/>
      <c r="F722" s="208" t="s">
        <v>1365</v>
      </c>
      <c r="G722" s="33"/>
      <c r="H722" s="33"/>
      <c r="I722" s="33"/>
      <c r="J722" s="33"/>
      <c r="K722" s="33"/>
      <c r="L722" s="36"/>
      <c r="M722" s="183"/>
      <c r="N722" s="184"/>
      <c r="O722" s="61"/>
      <c r="P722" s="61"/>
      <c r="Q722" s="61"/>
      <c r="R722" s="61"/>
      <c r="S722" s="61"/>
      <c r="T722" s="62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T722" s="17" t="s">
        <v>382</v>
      </c>
      <c r="AU722" s="17" t="s">
        <v>76</v>
      </c>
    </row>
    <row r="723" spans="1:65" s="13" customFormat="1" ht="11.25">
      <c r="B723" s="185"/>
      <c r="C723" s="186"/>
      <c r="D723" s="181" t="s">
        <v>117</v>
      </c>
      <c r="E723" s="187" t="s">
        <v>17</v>
      </c>
      <c r="F723" s="188" t="s">
        <v>1366</v>
      </c>
      <c r="G723" s="186"/>
      <c r="H723" s="189">
        <v>18.45</v>
      </c>
      <c r="I723" s="186"/>
      <c r="J723" s="186"/>
      <c r="K723" s="186"/>
      <c r="L723" s="190"/>
      <c r="M723" s="191"/>
      <c r="N723" s="192"/>
      <c r="O723" s="192"/>
      <c r="P723" s="192"/>
      <c r="Q723" s="192"/>
      <c r="R723" s="192"/>
      <c r="S723" s="192"/>
      <c r="T723" s="193"/>
      <c r="AT723" s="194" t="s">
        <v>117</v>
      </c>
      <c r="AU723" s="194" t="s">
        <v>76</v>
      </c>
      <c r="AV723" s="13" t="s">
        <v>76</v>
      </c>
      <c r="AW723" s="13" t="s">
        <v>28</v>
      </c>
      <c r="AX723" s="13" t="s">
        <v>74</v>
      </c>
      <c r="AY723" s="194" t="s">
        <v>105</v>
      </c>
    </row>
    <row r="724" spans="1:65" s="2" customFormat="1" ht="16.5" customHeight="1">
      <c r="A724" s="31"/>
      <c r="B724" s="32"/>
      <c r="C724" s="169" t="s">
        <v>1367</v>
      </c>
      <c r="D724" s="169" t="s">
        <v>108</v>
      </c>
      <c r="E724" s="170" t="s">
        <v>1368</v>
      </c>
      <c r="F724" s="171" t="s">
        <v>1369</v>
      </c>
      <c r="G724" s="172" t="s">
        <v>120</v>
      </c>
      <c r="H724" s="173">
        <v>17.2</v>
      </c>
      <c r="I724" s="174">
        <v>14400</v>
      </c>
      <c r="J724" s="174">
        <f>ROUND(I724*H724,2)</f>
        <v>247680</v>
      </c>
      <c r="K724" s="171" t="s">
        <v>379</v>
      </c>
      <c r="L724" s="36"/>
      <c r="M724" s="175" t="s">
        <v>17</v>
      </c>
      <c r="N724" s="176" t="s">
        <v>37</v>
      </c>
      <c r="O724" s="177">
        <v>31.024999999999999</v>
      </c>
      <c r="P724" s="177">
        <f>O724*H724</f>
        <v>533.63</v>
      </c>
      <c r="Q724" s="177">
        <v>0.50375000000000003</v>
      </c>
      <c r="R724" s="177">
        <f>Q724*H724</f>
        <v>8.6645000000000003</v>
      </c>
      <c r="S724" s="177">
        <v>2.5</v>
      </c>
      <c r="T724" s="178">
        <f>S724*H724</f>
        <v>43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79" t="s">
        <v>113</v>
      </c>
      <c r="AT724" s="179" t="s">
        <v>108</v>
      </c>
      <c r="AU724" s="179" t="s">
        <v>76</v>
      </c>
      <c r="AY724" s="17" t="s">
        <v>105</v>
      </c>
      <c r="BE724" s="180">
        <f>IF(N724="základní",J724,0)</f>
        <v>247680</v>
      </c>
      <c r="BF724" s="180">
        <f>IF(N724="snížená",J724,0)</f>
        <v>0</v>
      </c>
      <c r="BG724" s="180">
        <f>IF(N724="zákl. přenesená",J724,0)</f>
        <v>0</v>
      </c>
      <c r="BH724" s="180">
        <f>IF(N724="sníž. přenesená",J724,0)</f>
        <v>0</v>
      </c>
      <c r="BI724" s="180">
        <f>IF(N724="nulová",J724,0)</f>
        <v>0</v>
      </c>
      <c r="BJ724" s="17" t="s">
        <v>74</v>
      </c>
      <c r="BK724" s="180">
        <f>ROUND(I724*H724,2)</f>
        <v>247680</v>
      </c>
      <c r="BL724" s="17" t="s">
        <v>113</v>
      </c>
      <c r="BM724" s="179" t="s">
        <v>1370</v>
      </c>
    </row>
    <row r="725" spans="1:65" s="2" customFormat="1" ht="11.25">
      <c r="A725" s="31"/>
      <c r="B725" s="32"/>
      <c r="C725" s="33"/>
      <c r="D725" s="181" t="s">
        <v>115</v>
      </c>
      <c r="E725" s="33"/>
      <c r="F725" s="182" t="s">
        <v>1371</v>
      </c>
      <c r="G725" s="33"/>
      <c r="H725" s="33"/>
      <c r="I725" s="33"/>
      <c r="J725" s="33"/>
      <c r="K725" s="33"/>
      <c r="L725" s="36"/>
      <c r="M725" s="183"/>
      <c r="N725" s="184"/>
      <c r="O725" s="61"/>
      <c r="P725" s="61"/>
      <c r="Q725" s="61"/>
      <c r="R725" s="61"/>
      <c r="S725" s="61"/>
      <c r="T725" s="62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T725" s="17" t="s">
        <v>115</v>
      </c>
      <c r="AU725" s="17" t="s">
        <v>76</v>
      </c>
    </row>
    <row r="726" spans="1:65" s="2" customFormat="1" ht="11.25">
      <c r="A726" s="31"/>
      <c r="B726" s="32"/>
      <c r="C726" s="33"/>
      <c r="D726" s="207" t="s">
        <v>382</v>
      </c>
      <c r="E726" s="33"/>
      <c r="F726" s="208" t="s">
        <v>1372</v>
      </c>
      <c r="G726" s="33"/>
      <c r="H726" s="33"/>
      <c r="I726" s="33"/>
      <c r="J726" s="33"/>
      <c r="K726" s="33"/>
      <c r="L726" s="36"/>
      <c r="M726" s="183"/>
      <c r="N726" s="184"/>
      <c r="O726" s="61"/>
      <c r="P726" s="61"/>
      <c r="Q726" s="61"/>
      <c r="R726" s="61"/>
      <c r="S726" s="61"/>
      <c r="T726" s="62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T726" s="17" t="s">
        <v>382</v>
      </c>
      <c r="AU726" s="17" t="s">
        <v>76</v>
      </c>
    </row>
    <row r="727" spans="1:65" s="13" customFormat="1" ht="11.25">
      <c r="B727" s="185"/>
      <c r="C727" s="186"/>
      <c r="D727" s="181" t="s">
        <v>117</v>
      </c>
      <c r="E727" s="187" t="s">
        <v>17</v>
      </c>
      <c r="F727" s="188" t="s">
        <v>1373</v>
      </c>
      <c r="G727" s="186"/>
      <c r="H727" s="189">
        <v>17.2</v>
      </c>
      <c r="I727" s="186"/>
      <c r="J727" s="186"/>
      <c r="K727" s="186"/>
      <c r="L727" s="190"/>
      <c r="M727" s="191"/>
      <c r="N727" s="192"/>
      <c r="O727" s="192"/>
      <c r="P727" s="192"/>
      <c r="Q727" s="192"/>
      <c r="R727" s="192"/>
      <c r="S727" s="192"/>
      <c r="T727" s="193"/>
      <c r="AT727" s="194" t="s">
        <v>117</v>
      </c>
      <c r="AU727" s="194" t="s">
        <v>76</v>
      </c>
      <c r="AV727" s="13" t="s">
        <v>76</v>
      </c>
      <c r="AW727" s="13" t="s">
        <v>28</v>
      </c>
      <c r="AX727" s="13" t="s">
        <v>74</v>
      </c>
      <c r="AY727" s="194" t="s">
        <v>105</v>
      </c>
    </row>
    <row r="728" spans="1:65" s="2" customFormat="1" ht="16.5" customHeight="1">
      <c r="A728" s="31"/>
      <c r="B728" s="32"/>
      <c r="C728" s="169" t="s">
        <v>1374</v>
      </c>
      <c r="D728" s="169" t="s">
        <v>108</v>
      </c>
      <c r="E728" s="170" t="s">
        <v>1375</v>
      </c>
      <c r="F728" s="171" t="s">
        <v>1376</v>
      </c>
      <c r="G728" s="172" t="s">
        <v>378</v>
      </c>
      <c r="H728" s="173">
        <v>533.5</v>
      </c>
      <c r="I728" s="174">
        <v>301</v>
      </c>
      <c r="J728" s="174">
        <f>ROUND(I728*H728,2)</f>
        <v>160583.5</v>
      </c>
      <c r="K728" s="171" t="s">
        <v>379</v>
      </c>
      <c r="L728" s="36"/>
      <c r="M728" s="175" t="s">
        <v>17</v>
      </c>
      <c r="N728" s="176" t="s">
        <v>37</v>
      </c>
      <c r="O728" s="177">
        <v>0.61399999999999999</v>
      </c>
      <c r="P728" s="177">
        <f>O728*H728</f>
        <v>327.56900000000002</v>
      </c>
      <c r="Q728" s="177">
        <v>1.162E-2</v>
      </c>
      <c r="R728" s="177">
        <f>Q728*H728</f>
        <v>6.1992700000000003</v>
      </c>
      <c r="S728" s="177">
        <v>0</v>
      </c>
      <c r="T728" s="178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79" t="s">
        <v>113</v>
      </c>
      <c r="AT728" s="179" t="s">
        <v>108</v>
      </c>
      <c r="AU728" s="179" t="s">
        <v>76</v>
      </c>
      <c r="AY728" s="17" t="s">
        <v>105</v>
      </c>
      <c r="BE728" s="180">
        <f>IF(N728="základní",J728,0)</f>
        <v>160583.5</v>
      </c>
      <c r="BF728" s="180">
        <f>IF(N728="snížená",J728,0)</f>
        <v>0</v>
      </c>
      <c r="BG728" s="180">
        <f>IF(N728="zákl. přenesená",J728,0)</f>
        <v>0</v>
      </c>
      <c r="BH728" s="180">
        <f>IF(N728="sníž. přenesená",J728,0)</f>
        <v>0</v>
      </c>
      <c r="BI728" s="180">
        <f>IF(N728="nulová",J728,0)</f>
        <v>0</v>
      </c>
      <c r="BJ728" s="17" t="s">
        <v>74</v>
      </c>
      <c r="BK728" s="180">
        <f>ROUND(I728*H728,2)</f>
        <v>160583.5</v>
      </c>
      <c r="BL728" s="17" t="s">
        <v>113</v>
      </c>
      <c r="BM728" s="179" t="s">
        <v>1377</v>
      </c>
    </row>
    <row r="729" spans="1:65" s="2" customFormat="1" ht="11.25">
      <c r="A729" s="31"/>
      <c r="B729" s="32"/>
      <c r="C729" s="33"/>
      <c r="D729" s="181" t="s">
        <v>115</v>
      </c>
      <c r="E729" s="33"/>
      <c r="F729" s="182" t="s">
        <v>1378</v>
      </c>
      <c r="G729" s="33"/>
      <c r="H729" s="33"/>
      <c r="I729" s="33"/>
      <c r="J729" s="33"/>
      <c r="K729" s="33"/>
      <c r="L729" s="36"/>
      <c r="M729" s="183"/>
      <c r="N729" s="184"/>
      <c r="O729" s="61"/>
      <c r="P729" s="61"/>
      <c r="Q729" s="61"/>
      <c r="R729" s="61"/>
      <c r="S729" s="61"/>
      <c r="T729" s="62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T729" s="17" t="s">
        <v>115</v>
      </c>
      <c r="AU729" s="17" t="s">
        <v>76</v>
      </c>
    </row>
    <row r="730" spans="1:65" s="2" customFormat="1" ht="11.25">
      <c r="A730" s="31"/>
      <c r="B730" s="32"/>
      <c r="C730" s="33"/>
      <c r="D730" s="207" t="s">
        <v>382</v>
      </c>
      <c r="E730" s="33"/>
      <c r="F730" s="208" t="s">
        <v>1379</v>
      </c>
      <c r="G730" s="33"/>
      <c r="H730" s="33"/>
      <c r="I730" s="33"/>
      <c r="J730" s="33"/>
      <c r="K730" s="33"/>
      <c r="L730" s="36"/>
      <c r="M730" s="183"/>
      <c r="N730" s="184"/>
      <c r="O730" s="61"/>
      <c r="P730" s="61"/>
      <c r="Q730" s="61"/>
      <c r="R730" s="61"/>
      <c r="S730" s="61"/>
      <c r="T730" s="62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T730" s="17" t="s">
        <v>382</v>
      </c>
      <c r="AU730" s="17" t="s">
        <v>76</v>
      </c>
    </row>
    <row r="731" spans="1:65" s="13" customFormat="1" ht="11.25">
      <c r="B731" s="185"/>
      <c r="C731" s="186"/>
      <c r="D731" s="181" t="s">
        <v>117</v>
      </c>
      <c r="E731" s="187" t="s">
        <v>17</v>
      </c>
      <c r="F731" s="188" t="s">
        <v>1380</v>
      </c>
      <c r="G731" s="186"/>
      <c r="H731" s="189">
        <v>533.5</v>
      </c>
      <c r="I731" s="186"/>
      <c r="J731" s="186"/>
      <c r="K731" s="186"/>
      <c r="L731" s="190"/>
      <c r="M731" s="191"/>
      <c r="N731" s="192"/>
      <c r="O731" s="192"/>
      <c r="P731" s="192"/>
      <c r="Q731" s="192"/>
      <c r="R731" s="192"/>
      <c r="S731" s="192"/>
      <c r="T731" s="193"/>
      <c r="AT731" s="194" t="s">
        <v>117</v>
      </c>
      <c r="AU731" s="194" t="s">
        <v>76</v>
      </c>
      <c r="AV731" s="13" t="s">
        <v>76</v>
      </c>
      <c r="AW731" s="13" t="s">
        <v>28</v>
      </c>
      <c r="AX731" s="13" t="s">
        <v>74</v>
      </c>
      <c r="AY731" s="194" t="s">
        <v>105</v>
      </c>
    </row>
    <row r="732" spans="1:65" s="2" customFormat="1" ht="16.5" customHeight="1">
      <c r="A732" s="31"/>
      <c r="B732" s="32"/>
      <c r="C732" s="169" t="s">
        <v>1188</v>
      </c>
      <c r="D732" s="169" t="s">
        <v>108</v>
      </c>
      <c r="E732" s="170" t="s">
        <v>1381</v>
      </c>
      <c r="F732" s="171" t="s">
        <v>1382</v>
      </c>
      <c r="G732" s="172" t="s">
        <v>378</v>
      </c>
      <c r="H732" s="173">
        <v>40</v>
      </c>
      <c r="I732" s="174">
        <v>539</v>
      </c>
      <c r="J732" s="174">
        <f>ROUND(I732*H732,2)</f>
        <v>21560</v>
      </c>
      <c r="K732" s="171" t="s">
        <v>379</v>
      </c>
      <c r="L732" s="36"/>
      <c r="M732" s="175" t="s">
        <v>17</v>
      </c>
      <c r="N732" s="176" t="s">
        <v>37</v>
      </c>
      <c r="O732" s="177">
        <v>1.038</v>
      </c>
      <c r="P732" s="177">
        <f>O732*H732</f>
        <v>41.52</v>
      </c>
      <c r="Q732" s="177">
        <v>2.324E-2</v>
      </c>
      <c r="R732" s="177">
        <f>Q732*H732</f>
        <v>0.92959999999999998</v>
      </c>
      <c r="S732" s="177">
        <v>0</v>
      </c>
      <c r="T732" s="178">
        <f>S732*H732</f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79" t="s">
        <v>113</v>
      </c>
      <c r="AT732" s="179" t="s">
        <v>108</v>
      </c>
      <c r="AU732" s="179" t="s">
        <v>76</v>
      </c>
      <c r="AY732" s="17" t="s">
        <v>105</v>
      </c>
      <c r="BE732" s="180">
        <f>IF(N732="základní",J732,0)</f>
        <v>21560</v>
      </c>
      <c r="BF732" s="180">
        <f>IF(N732="snížená",J732,0)</f>
        <v>0</v>
      </c>
      <c r="BG732" s="180">
        <f>IF(N732="zákl. přenesená",J732,0)</f>
        <v>0</v>
      </c>
      <c r="BH732" s="180">
        <f>IF(N732="sníž. přenesená",J732,0)</f>
        <v>0</v>
      </c>
      <c r="BI732" s="180">
        <f>IF(N732="nulová",J732,0)</f>
        <v>0</v>
      </c>
      <c r="BJ732" s="17" t="s">
        <v>74</v>
      </c>
      <c r="BK732" s="180">
        <f>ROUND(I732*H732,2)</f>
        <v>21560</v>
      </c>
      <c r="BL732" s="17" t="s">
        <v>113</v>
      </c>
      <c r="BM732" s="179" t="s">
        <v>1383</v>
      </c>
    </row>
    <row r="733" spans="1:65" s="2" customFormat="1" ht="11.25">
      <c r="A733" s="31"/>
      <c r="B733" s="32"/>
      <c r="C733" s="33"/>
      <c r="D733" s="181" t="s">
        <v>115</v>
      </c>
      <c r="E733" s="33"/>
      <c r="F733" s="182" t="s">
        <v>1384</v>
      </c>
      <c r="G733" s="33"/>
      <c r="H733" s="33"/>
      <c r="I733" s="33"/>
      <c r="J733" s="33"/>
      <c r="K733" s="33"/>
      <c r="L733" s="36"/>
      <c r="M733" s="183"/>
      <c r="N733" s="184"/>
      <c r="O733" s="61"/>
      <c r="P733" s="61"/>
      <c r="Q733" s="61"/>
      <c r="R733" s="61"/>
      <c r="S733" s="61"/>
      <c r="T733" s="62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T733" s="17" t="s">
        <v>115</v>
      </c>
      <c r="AU733" s="17" t="s">
        <v>76</v>
      </c>
    </row>
    <row r="734" spans="1:65" s="2" customFormat="1" ht="11.25">
      <c r="A734" s="31"/>
      <c r="B734" s="32"/>
      <c r="C734" s="33"/>
      <c r="D734" s="207" t="s">
        <v>382</v>
      </c>
      <c r="E734" s="33"/>
      <c r="F734" s="208" t="s">
        <v>1385</v>
      </c>
      <c r="G734" s="33"/>
      <c r="H734" s="33"/>
      <c r="I734" s="33"/>
      <c r="J734" s="33"/>
      <c r="K734" s="33"/>
      <c r="L734" s="36"/>
      <c r="M734" s="183"/>
      <c r="N734" s="184"/>
      <c r="O734" s="61"/>
      <c r="P734" s="61"/>
      <c r="Q734" s="61"/>
      <c r="R734" s="61"/>
      <c r="S734" s="61"/>
      <c r="T734" s="62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T734" s="17" t="s">
        <v>382</v>
      </c>
      <c r="AU734" s="17" t="s">
        <v>76</v>
      </c>
    </row>
    <row r="735" spans="1:65" s="13" customFormat="1" ht="11.25">
      <c r="B735" s="185"/>
      <c r="C735" s="186"/>
      <c r="D735" s="181" t="s">
        <v>117</v>
      </c>
      <c r="E735" s="187" t="s">
        <v>17</v>
      </c>
      <c r="F735" s="188" t="s">
        <v>1386</v>
      </c>
      <c r="G735" s="186"/>
      <c r="H735" s="189">
        <v>40</v>
      </c>
      <c r="I735" s="186"/>
      <c r="J735" s="186"/>
      <c r="K735" s="186"/>
      <c r="L735" s="190"/>
      <c r="M735" s="191"/>
      <c r="N735" s="192"/>
      <c r="O735" s="192"/>
      <c r="P735" s="192"/>
      <c r="Q735" s="192"/>
      <c r="R735" s="192"/>
      <c r="S735" s="192"/>
      <c r="T735" s="193"/>
      <c r="AT735" s="194" t="s">
        <v>117</v>
      </c>
      <c r="AU735" s="194" t="s">
        <v>76</v>
      </c>
      <c r="AV735" s="13" t="s">
        <v>76</v>
      </c>
      <c r="AW735" s="13" t="s">
        <v>28</v>
      </c>
      <c r="AX735" s="13" t="s">
        <v>74</v>
      </c>
      <c r="AY735" s="194" t="s">
        <v>105</v>
      </c>
    </row>
    <row r="736" spans="1:65" s="2" customFormat="1" ht="16.5" customHeight="1">
      <c r="A736" s="31"/>
      <c r="B736" s="32"/>
      <c r="C736" s="169" t="s">
        <v>1387</v>
      </c>
      <c r="D736" s="169" t="s">
        <v>108</v>
      </c>
      <c r="E736" s="170" t="s">
        <v>1388</v>
      </c>
      <c r="F736" s="171" t="s">
        <v>1389</v>
      </c>
      <c r="G736" s="172" t="s">
        <v>378</v>
      </c>
      <c r="H736" s="173">
        <v>8</v>
      </c>
      <c r="I736" s="174">
        <v>723</v>
      </c>
      <c r="J736" s="174">
        <f>ROUND(I736*H736,2)</f>
        <v>5784</v>
      </c>
      <c r="K736" s="171" t="s">
        <v>379</v>
      </c>
      <c r="L736" s="36"/>
      <c r="M736" s="175" t="s">
        <v>17</v>
      </c>
      <c r="N736" s="176" t="s">
        <v>37</v>
      </c>
      <c r="O736" s="177">
        <v>1.3640000000000001</v>
      </c>
      <c r="P736" s="177">
        <f>O736*H736</f>
        <v>10.912000000000001</v>
      </c>
      <c r="Q736" s="177">
        <v>3.7199999999999997E-2</v>
      </c>
      <c r="R736" s="177">
        <f>Q736*H736</f>
        <v>0.29759999999999998</v>
      </c>
      <c r="S736" s="177">
        <v>0</v>
      </c>
      <c r="T736" s="178">
        <f>S736*H736</f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79" t="s">
        <v>113</v>
      </c>
      <c r="AT736" s="179" t="s">
        <v>108</v>
      </c>
      <c r="AU736" s="179" t="s">
        <v>76</v>
      </c>
      <c r="AY736" s="17" t="s">
        <v>105</v>
      </c>
      <c r="BE736" s="180">
        <f>IF(N736="základní",J736,0)</f>
        <v>5784</v>
      </c>
      <c r="BF736" s="180">
        <f>IF(N736="snížená",J736,0)</f>
        <v>0</v>
      </c>
      <c r="BG736" s="180">
        <f>IF(N736="zákl. přenesená",J736,0)</f>
        <v>0</v>
      </c>
      <c r="BH736" s="180">
        <f>IF(N736="sníž. přenesená",J736,0)</f>
        <v>0</v>
      </c>
      <c r="BI736" s="180">
        <f>IF(N736="nulová",J736,0)</f>
        <v>0</v>
      </c>
      <c r="BJ736" s="17" t="s">
        <v>74</v>
      </c>
      <c r="BK736" s="180">
        <f>ROUND(I736*H736,2)</f>
        <v>5784</v>
      </c>
      <c r="BL736" s="17" t="s">
        <v>113</v>
      </c>
      <c r="BM736" s="179" t="s">
        <v>1390</v>
      </c>
    </row>
    <row r="737" spans="1:65" s="2" customFormat="1" ht="11.25">
      <c r="A737" s="31"/>
      <c r="B737" s="32"/>
      <c r="C737" s="33"/>
      <c r="D737" s="181" t="s">
        <v>115</v>
      </c>
      <c r="E737" s="33"/>
      <c r="F737" s="182" t="s">
        <v>1391</v>
      </c>
      <c r="G737" s="33"/>
      <c r="H737" s="33"/>
      <c r="I737" s="33"/>
      <c r="J737" s="33"/>
      <c r="K737" s="33"/>
      <c r="L737" s="36"/>
      <c r="M737" s="183"/>
      <c r="N737" s="184"/>
      <c r="O737" s="61"/>
      <c r="P737" s="61"/>
      <c r="Q737" s="61"/>
      <c r="R737" s="61"/>
      <c r="S737" s="61"/>
      <c r="T737" s="62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T737" s="17" t="s">
        <v>115</v>
      </c>
      <c r="AU737" s="17" t="s">
        <v>76</v>
      </c>
    </row>
    <row r="738" spans="1:65" s="2" customFormat="1" ht="11.25">
      <c r="A738" s="31"/>
      <c r="B738" s="32"/>
      <c r="C738" s="33"/>
      <c r="D738" s="207" t="s">
        <v>382</v>
      </c>
      <c r="E738" s="33"/>
      <c r="F738" s="208" t="s">
        <v>1392</v>
      </c>
      <c r="G738" s="33"/>
      <c r="H738" s="33"/>
      <c r="I738" s="33"/>
      <c r="J738" s="33"/>
      <c r="K738" s="33"/>
      <c r="L738" s="36"/>
      <c r="M738" s="183"/>
      <c r="N738" s="184"/>
      <c r="O738" s="61"/>
      <c r="P738" s="61"/>
      <c r="Q738" s="61"/>
      <c r="R738" s="61"/>
      <c r="S738" s="61"/>
      <c r="T738" s="62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T738" s="17" t="s">
        <v>382</v>
      </c>
      <c r="AU738" s="17" t="s">
        <v>76</v>
      </c>
    </row>
    <row r="739" spans="1:65" s="13" customFormat="1" ht="11.25">
      <c r="B739" s="185"/>
      <c r="C739" s="186"/>
      <c r="D739" s="181" t="s">
        <v>117</v>
      </c>
      <c r="E739" s="187" t="s">
        <v>17</v>
      </c>
      <c r="F739" s="188" t="s">
        <v>138</v>
      </c>
      <c r="G739" s="186"/>
      <c r="H739" s="189">
        <v>8</v>
      </c>
      <c r="I739" s="186"/>
      <c r="J739" s="186"/>
      <c r="K739" s="186"/>
      <c r="L739" s="190"/>
      <c r="M739" s="191"/>
      <c r="N739" s="192"/>
      <c r="O739" s="192"/>
      <c r="P739" s="192"/>
      <c r="Q739" s="192"/>
      <c r="R739" s="192"/>
      <c r="S739" s="192"/>
      <c r="T739" s="193"/>
      <c r="AT739" s="194" t="s">
        <v>117</v>
      </c>
      <c r="AU739" s="194" t="s">
        <v>76</v>
      </c>
      <c r="AV739" s="13" t="s">
        <v>76</v>
      </c>
      <c r="AW739" s="13" t="s">
        <v>28</v>
      </c>
      <c r="AX739" s="13" t="s">
        <v>74</v>
      </c>
      <c r="AY739" s="194" t="s">
        <v>105</v>
      </c>
    </row>
    <row r="740" spans="1:65" s="2" customFormat="1" ht="16.5" customHeight="1">
      <c r="A740" s="31"/>
      <c r="B740" s="32"/>
      <c r="C740" s="169" t="s">
        <v>1393</v>
      </c>
      <c r="D740" s="169" t="s">
        <v>108</v>
      </c>
      <c r="E740" s="170" t="s">
        <v>1394</v>
      </c>
      <c r="F740" s="171" t="s">
        <v>1395</v>
      </c>
      <c r="G740" s="172" t="s">
        <v>378</v>
      </c>
      <c r="H740" s="173">
        <v>89</v>
      </c>
      <c r="I740" s="174">
        <v>536</v>
      </c>
      <c r="J740" s="174">
        <f>ROUND(I740*H740,2)</f>
        <v>47704</v>
      </c>
      <c r="K740" s="171" t="s">
        <v>379</v>
      </c>
      <c r="L740" s="36"/>
      <c r="M740" s="175" t="s">
        <v>17</v>
      </c>
      <c r="N740" s="176" t="s">
        <v>37</v>
      </c>
      <c r="O740" s="177">
        <v>0.82699999999999996</v>
      </c>
      <c r="P740" s="177">
        <f>O740*H740</f>
        <v>73.602999999999994</v>
      </c>
      <c r="Q740" s="177">
        <v>3.9079999999999997E-2</v>
      </c>
      <c r="R740" s="177">
        <f>Q740*H740</f>
        <v>3.4781199999999997</v>
      </c>
      <c r="S740" s="177">
        <v>0</v>
      </c>
      <c r="T740" s="178">
        <f>S740*H740</f>
        <v>0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79" t="s">
        <v>113</v>
      </c>
      <c r="AT740" s="179" t="s">
        <v>108</v>
      </c>
      <c r="AU740" s="179" t="s">
        <v>76</v>
      </c>
      <c r="AY740" s="17" t="s">
        <v>105</v>
      </c>
      <c r="BE740" s="180">
        <f>IF(N740="základní",J740,0)</f>
        <v>47704</v>
      </c>
      <c r="BF740" s="180">
        <f>IF(N740="snížená",J740,0)</f>
        <v>0</v>
      </c>
      <c r="BG740" s="180">
        <f>IF(N740="zákl. přenesená",J740,0)</f>
        <v>0</v>
      </c>
      <c r="BH740" s="180">
        <f>IF(N740="sníž. přenesená",J740,0)</f>
        <v>0</v>
      </c>
      <c r="BI740" s="180">
        <f>IF(N740="nulová",J740,0)</f>
        <v>0</v>
      </c>
      <c r="BJ740" s="17" t="s">
        <v>74</v>
      </c>
      <c r="BK740" s="180">
        <f>ROUND(I740*H740,2)</f>
        <v>47704</v>
      </c>
      <c r="BL740" s="17" t="s">
        <v>113</v>
      </c>
      <c r="BM740" s="179" t="s">
        <v>1396</v>
      </c>
    </row>
    <row r="741" spans="1:65" s="2" customFormat="1" ht="11.25">
      <c r="A741" s="31"/>
      <c r="B741" s="32"/>
      <c r="C741" s="33"/>
      <c r="D741" s="181" t="s">
        <v>115</v>
      </c>
      <c r="E741" s="33"/>
      <c r="F741" s="182" t="s">
        <v>1397</v>
      </c>
      <c r="G741" s="33"/>
      <c r="H741" s="33"/>
      <c r="I741" s="33"/>
      <c r="J741" s="33"/>
      <c r="K741" s="33"/>
      <c r="L741" s="36"/>
      <c r="M741" s="183"/>
      <c r="N741" s="184"/>
      <c r="O741" s="61"/>
      <c r="P741" s="61"/>
      <c r="Q741" s="61"/>
      <c r="R741" s="61"/>
      <c r="S741" s="61"/>
      <c r="T741" s="62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T741" s="17" t="s">
        <v>115</v>
      </c>
      <c r="AU741" s="17" t="s">
        <v>76</v>
      </c>
    </row>
    <row r="742" spans="1:65" s="2" customFormat="1" ht="11.25">
      <c r="A742" s="31"/>
      <c r="B742" s="32"/>
      <c r="C742" s="33"/>
      <c r="D742" s="207" t="s">
        <v>382</v>
      </c>
      <c r="E742" s="33"/>
      <c r="F742" s="208" t="s">
        <v>1398</v>
      </c>
      <c r="G742" s="33"/>
      <c r="H742" s="33"/>
      <c r="I742" s="33"/>
      <c r="J742" s="33"/>
      <c r="K742" s="33"/>
      <c r="L742" s="36"/>
      <c r="M742" s="183"/>
      <c r="N742" s="184"/>
      <c r="O742" s="61"/>
      <c r="P742" s="61"/>
      <c r="Q742" s="61"/>
      <c r="R742" s="61"/>
      <c r="S742" s="61"/>
      <c r="T742" s="62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T742" s="17" t="s">
        <v>382</v>
      </c>
      <c r="AU742" s="17" t="s">
        <v>76</v>
      </c>
    </row>
    <row r="743" spans="1:65" s="13" customFormat="1" ht="11.25">
      <c r="B743" s="185"/>
      <c r="C743" s="186"/>
      <c r="D743" s="181" t="s">
        <v>117</v>
      </c>
      <c r="E743" s="187" t="s">
        <v>17</v>
      </c>
      <c r="F743" s="188" t="s">
        <v>1399</v>
      </c>
      <c r="G743" s="186"/>
      <c r="H743" s="189">
        <v>89</v>
      </c>
      <c r="I743" s="186"/>
      <c r="J743" s="186"/>
      <c r="K743" s="186"/>
      <c r="L743" s="190"/>
      <c r="M743" s="191"/>
      <c r="N743" s="192"/>
      <c r="O743" s="192"/>
      <c r="P743" s="192"/>
      <c r="Q743" s="192"/>
      <c r="R743" s="192"/>
      <c r="S743" s="192"/>
      <c r="T743" s="193"/>
      <c r="AT743" s="194" t="s">
        <v>117</v>
      </c>
      <c r="AU743" s="194" t="s">
        <v>76</v>
      </c>
      <c r="AV743" s="13" t="s">
        <v>76</v>
      </c>
      <c r="AW743" s="13" t="s">
        <v>28</v>
      </c>
      <c r="AX743" s="13" t="s">
        <v>74</v>
      </c>
      <c r="AY743" s="194" t="s">
        <v>105</v>
      </c>
    </row>
    <row r="744" spans="1:65" s="2" customFormat="1" ht="16.5" customHeight="1">
      <c r="A744" s="31"/>
      <c r="B744" s="32"/>
      <c r="C744" s="169" t="s">
        <v>1400</v>
      </c>
      <c r="D744" s="169" t="s">
        <v>108</v>
      </c>
      <c r="E744" s="170" t="s">
        <v>1401</v>
      </c>
      <c r="F744" s="171" t="s">
        <v>1402</v>
      </c>
      <c r="G744" s="172" t="s">
        <v>378</v>
      </c>
      <c r="H744" s="173">
        <v>494.5</v>
      </c>
      <c r="I744" s="174">
        <v>275</v>
      </c>
      <c r="J744" s="174">
        <f>ROUND(I744*H744,2)</f>
        <v>135987.5</v>
      </c>
      <c r="K744" s="171" t="s">
        <v>379</v>
      </c>
      <c r="L744" s="36"/>
      <c r="M744" s="175" t="s">
        <v>17</v>
      </c>
      <c r="N744" s="176" t="s">
        <v>37</v>
      </c>
      <c r="O744" s="177">
        <v>0.73</v>
      </c>
      <c r="P744" s="177">
        <f>O744*H744</f>
        <v>360.98500000000001</v>
      </c>
      <c r="Q744" s="177">
        <v>0</v>
      </c>
      <c r="R744" s="177">
        <f>Q744*H744</f>
        <v>0</v>
      </c>
      <c r="S744" s="177">
        <v>0</v>
      </c>
      <c r="T744" s="178">
        <f>S744*H744</f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79" t="s">
        <v>113</v>
      </c>
      <c r="AT744" s="179" t="s">
        <v>108</v>
      </c>
      <c r="AU744" s="179" t="s">
        <v>76</v>
      </c>
      <c r="AY744" s="17" t="s">
        <v>105</v>
      </c>
      <c r="BE744" s="180">
        <f>IF(N744="základní",J744,0)</f>
        <v>135987.5</v>
      </c>
      <c r="BF744" s="180">
        <f>IF(N744="snížená",J744,0)</f>
        <v>0</v>
      </c>
      <c r="BG744" s="180">
        <f>IF(N744="zákl. přenesená",J744,0)</f>
        <v>0</v>
      </c>
      <c r="BH744" s="180">
        <f>IF(N744="sníž. přenesená",J744,0)</f>
        <v>0</v>
      </c>
      <c r="BI744" s="180">
        <f>IF(N744="nulová",J744,0)</f>
        <v>0</v>
      </c>
      <c r="BJ744" s="17" t="s">
        <v>74</v>
      </c>
      <c r="BK744" s="180">
        <f>ROUND(I744*H744,2)</f>
        <v>135987.5</v>
      </c>
      <c r="BL744" s="17" t="s">
        <v>113</v>
      </c>
      <c r="BM744" s="179" t="s">
        <v>1403</v>
      </c>
    </row>
    <row r="745" spans="1:65" s="2" customFormat="1" ht="11.25">
      <c r="A745" s="31"/>
      <c r="B745" s="32"/>
      <c r="C745" s="33"/>
      <c r="D745" s="181" t="s">
        <v>115</v>
      </c>
      <c r="E745" s="33"/>
      <c r="F745" s="182" t="s">
        <v>1404</v>
      </c>
      <c r="G745" s="33"/>
      <c r="H745" s="33"/>
      <c r="I745" s="33"/>
      <c r="J745" s="33"/>
      <c r="K745" s="33"/>
      <c r="L745" s="36"/>
      <c r="M745" s="183"/>
      <c r="N745" s="184"/>
      <c r="O745" s="61"/>
      <c r="P745" s="61"/>
      <c r="Q745" s="61"/>
      <c r="R745" s="61"/>
      <c r="S745" s="61"/>
      <c r="T745" s="62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T745" s="17" t="s">
        <v>115</v>
      </c>
      <c r="AU745" s="17" t="s">
        <v>76</v>
      </c>
    </row>
    <row r="746" spans="1:65" s="2" customFormat="1" ht="11.25">
      <c r="A746" s="31"/>
      <c r="B746" s="32"/>
      <c r="C746" s="33"/>
      <c r="D746" s="207" t="s">
        <v>382</v>
      </c>
      <c r="E746" s="33"/>
      <c r="F746" s="208" t="s">
        <v>1405</v>
      </c>
      <c r="G746" s="33"/>
      <c r="H746" s="33"/>
      <c r="I746" s="33"/>
      <c r="J746" s="33"/>
      <c r="K746" s="33"/>
      <c r="L746" s="36"/>
      <c r="M746" s="183"/>
      <c r="N746" s="184"/>
      <c r="O746" s="61"/>
      <c r="P746" s="61"/>
      <c r="Q746" s="61"/>
      <c r="R746" s="61"/>
      <c r="S746" s="61"/>
      <c r="T746" s="62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T746" s="17" t="s">
        <v>382</v>
      </c>
      <c r="AU746" s="17" t="s">
        <v>76</v>
      </c>
    </row>
    <row r="747" spans="1:65" s="13" customFormat="1" ht="11.25">
      <c r="B747" s="185"/>
      <c r="C747" s="186"/>
      <c r="D747" s="181" t="s">
        <v>117</v>
      </c>
      <c r="E747" s="187" t="s">
        <v>17</v>
      </c>
      <c r="F747" s="188" t="s">
        <v>1406</v>
      </c>
      <c r="G747" s="186"/>
      <c r="H747" s="189">
        <v>494.5</v>
      </c>
      <c r="I747" s="186"/>
      <c r="J747" s="186"/>
      <c r="K747" s="186"/>
      <c r="L747" s="190"/>
      <c r="M747" s="191"/>
      <c r="N747" s="192"/>
      <c r="O747" s="192"/>
      <c r="P747" s="192"/>
      <c r="Q747" s="192"/>
      <c r="R747" s="192"/>
      <c r="S747" s="192"/>
      <c r="T747" s="193"/>
      <c r="AT747" s="194" t="s">
        <v>117</v>
      </c>
      <c r="AU747" s="194" t="s">
        <v>76</v>
      </c>
      <c r="AV747" s="13" t="s">
        <v>76</v>
      </c>
      <c r="AW747" s="13" t="s">
        <v>28</v>
      </c>
      <c r="AX747" s="13" t="s">
        <v>74</v>
      </c>
      <c r="AY747" s="194" t="s">
        <v>105</v>
      </c>
    </row>
    <row r="748" spans="1:65" s="2" customFormat="1" ht="16.5" customHeight="1">
      <c r="A748" s="31"/>
      <c r="B748" s="32"/>
      <c r="C748" s="169" t="s">
        <v>1407</v>
      </c>
      <c r="D748" s="169" t="s">
        <v>108</v>
      </c>
      <c r="E748" s="170" t="s">
        <v>1408</v>
      </c>
      <c r="F748" s="171" t="s">
        <v>1409</v>
      </c>
      <c r="G748" s="172" t="s">
        <v>378</v>
      </c>
      <c r="H748" s="173">
        <v>65</v>
      </c>
      <c r="I748" s="174">
        <v>347</v>
      </c>
      <c r="J748" s="174">
        <f>ROUND(I748*H748,2)</f>
        <v>22555</v>
      </c>
      <c r="K748" s="171" t="s">
        <v>379</v>
      </c>
      <c r="L748" s="36"/>
      <c r="M748" s="175" t="s">
        <v>17</v>
      </c>
      <c r="N748" s="176" t="s">
        <v>37</v>
      </c>
      <c r="O748" s="177">
        <v>0.92</v>
      </c>
      <c r="P748" s="177">
        <f>O748*H748</f>
        <v>59.800000000000004</v>
      </c>
      <c r="Q748" s="177">
        <v>0</v>
      </c>
      <c r="R748" s="177">
        <f>Q748*H748</f>
        <v>0</v>
      </c>
      <c r="S748" s="177">
        <v>0</v>
      </c>
      <c r="T748" s="178">
        <f>S748*H748</f>
        <v>0</v>
      </c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R748" s="179" t="s">
        <v>113</v>
      </c>
      <c r="AT748" s="179" t="s">
        <v>108</v>
      </c>
      <c r="AU748" s="179" t="s">
        <v>76</v>
      </c>
      <c r="AY748" s="17" t="s">
        <v>105</v>
      </c>
      <c r="BE748" s="180">
        <f>IF(N748="základní",J748,0)</f>
        <v>22555</v>
      </c>
      <c r="BF748" s="180">
        <f>IF(N748="snížená",J748,0)</f>
        <v>0</v>
      </c>
      <c r="BG748" s="180">
        <f>IF(N748="zákl. přenesená",J748,0)</f>
        <v>0</v>
      </c>
      <c r="BH748" s="180">
        <f>IF(N748="sníž. přenesená",J748,0)</f>
        <v>0</v>
      </c>
      <c r="BI748" s="180">
        <f>IF(N748="nulová",J748,0)</f>
        <v>0</v>
      </c>
      <c r="BJ748" s="17" t="s">
        <v>74</v>
      </c>
      <c r="BK748" s="180">
        <f>ROUND(I748*H748,2)</f>
        <v>22555</v>
      </c>
      <c r="BL748" s="17" t="s">
        <v>113</v>
      </c>
      <c r="BM748" s="179" t="s">
        <v>1410</v>
      </c>
    </row>
    <row r="749" spans="1:65" s="2" customFormat="1" ht="11.25">
      <c r="A749" s="31"/>
      <c r="B749" s="32"/>
      <c r="C749" s="33"/>
      <c r="D749" s="181" t="s">
        <v>115</v>
      </c>
      <c r="E749" s="33"/>
      <c r="F749" s="182" t="s">
        <v>1411</v>
      </c>
      <c r="G749" s="33"/>
      <c r="H749" s="33"/>
      <c r="I749" s="33"/>
      <c r="J749" s="33"/>
      <c r="K749" s="33"/>
      <c r="L749" s="36"/>
      <c r="M749" s="183"/>
      <c r="N749" s="184"/>
      <c r="O749" s="61"/>
      <c r="P749" s="61"/>
      <c r="Q749" s="61"/>
      <c r="R749" s="61"/>
      <c r="S749" s="61"/>
      <c r="T749" s="62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T749" s="17" t="s">
        <v>115</v>
      </c>
      <c r="AU749" s="17" t="s">
        <v>76</v>
      </c>
    </row>
    <row r="750" spans="1:65" s="2" customFormat="1" ht="11.25">
      <c r="A750" s="31"/>
      <c r="B750" s="32"/>
      <c r="C750" s="33"/>
      <c r="D750" s="207" t="s">
        <v>382</v>
      </c>
      <c r="E750" s="33"/>
      <c r="F750" s="208" t="s">
        <v>1412</v>
      </c>
      <c r="G750" s="33"/>
      <c r="H750" s="33"/>
      <c r="I750" s="33"/>
      <c r="J750" s="33"/>
      <c r="K750" s="33"/>
      <c r="L750" s="36"/>
      <c r="M750" s="183"/>
      <c r="N750" s="184"/>
      <c r="O750" s="61"/>
      <c r="P750" s="61"/>
      <c r="Q750" s="61"/>
      <c r="R750" s="61"/>
      <c r="S750" s="61"/>
      <c r="T750" s="62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T750" s="17" t="s">
        <v>382</v>
      </c>
      <c r="AU750" s="17" t="s">
        <v>76</v>
      </c>
    </row>
    <row r="751" spans="1:65" s="13" customFormat="1" ht="11.25">
      <c r="B751" s="185"/>
      <c r="C751" s="186"/>
      <c r="D751" s="181" t="s">
        <v>117</v>
      </c>
      <c r="E751" s="187" t="s">
        <v>17</v>
      </c>
      <c r="F751" s="188" t="s">
        <v>761</v>
      </c>
      <c r="G751" s="186"/>
      <c r="H751" s="189">
        <v>65</v>
      </c>
      <c r="I751" s="186"/>
      <c r="J751" s="186"/>
      <c r="K751" s="186"/>
      <c r="L751" s="190"/>
      <c r="M751" s="191"/>
      <c r="N751" s="192"/>
      <c r="O751" s="192"/>
      <c r="P751" s="192"/>
      <c r="Q751" s="192"/>
      <c r="R751" s="192"/>
      <c r="S751" s="192"/>
      <c r="T751" s="193"/>
      <c r="AT751" s="194" t="s">
        <v>117</v>
      </c>
      <c r="AU751" s="194" t="s">
        <v>76</v>
      </c>
      <c r="AV751" s="13" t="s">
        <v>76</v>
      </c>
      <c r="AW751" s="13" t="s">
        <v>28</v>
      </c>
      <c r="AX751" s="13" t="s">
        <v>74</v>
      </c>
      <c r="AY751" s="194" t="s">
        <v>105</v>
      </c>
    </row>
    <row r="752" spans="1:65" s="2" customFormat="1" ht="16.5" customHeight="1">
      <c r="A752" s="31"/>
      <c r="B752" s="32"/>
      <c r="C752" s="169" t="s">
        <v>1413</v>
      </c>
      <c r="D752" s="169" t="s">
        <v>108</v>
      </c>
      <c r="E752" s="170" t="s">
        <v>1414</v>
      </c>
      <c r="F752" s="171" t="s">
        <v>1415</v>
      </c>
      <c r="G752" s="172" t="s">
        <v>120</v>
      </c>
      <c r="H752" s="173">
        <v>0.15</v>
      </c>
      <c r="I752" s="174">
        <v>18400</v>
      </c>
      <c r="J752" s="174">
        <f>ROUND(I752*H752,2)</f>
        <v>2760</v>
      </c>
      <c r="K752" s="171" t="s">
        <v>379</v>
      </c>
      <c r="L752" s="36"/>
      <c r="M752" s="175" t="s">
        <v>17</v>
      </c>
      <c r="N752" s="176" t="s">
        <v>37</v>
      </c>
      <c r="O752" s="177">
        <v>15.67</v>
      </c>
      <c r="P752" s="177">
        <f>O752*H752</f>
        <v>2.3504999999999998</v>
      </c>
      <c r="Q752" s="177">
        <v>2.9965799999999998</v>
      </c>
      <c r="R752" s="177">
        <f>Q752*H752</f>
        <v>0.44948699999999997</v>
      </c>
      <c r="S752" s="177">
        <v>1.95</v>
      </c>
      <c r="T752" s="178">
        <f>S752*H752</f>
        <v>0.29249999999999998</v>
      </c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R752" s="179" t="s">
        <v>113</v>
      </c>
      <c r="AT752" s="179" t="s">
        <v>108</v>
      </c>
      <c r="AU752" s="179" t="s">
        <v>76</v>
      </c>
      <c r="AY752" s="17" t="s">
        <v>105</v>
      </c>
      <c r="BE752" s="180">
        <f>IF(N752="základní",J752,0)</f>
        <v>2760</v>
      </c>
      <c r="BF752" s="180">
        <f>IF(N752="snížená",J752,0)</f>
        <v>0</v>
      </c>
      <c r="BG752" s="180">
        <f>IF(N752="zákl. přenesená",J752,0)</f>
        <v>0</v>
      </c>
      <c r="BH752" s="180">
        <f>IF(N752="sníž. přenesená",J752,0)</f>
        <v>0</v>
      </c>
      <c r="BI752" s="180">
        <f>IF(N752="nulová",J752,0)</f>
        <v>0</v>
      </c>
      <c r="BJ752" s="17" t="s">
        <v>74</v>
      </c>
      <c r="BK752" s="180">
        <f>ROUND(I752*H752,2)</f>
        <v>2760</v>
      </c>
      <c r="BL752" s="17" t="s">
        <v>113</v>
      </c>
      <c r="BM752" s="179" t="s">
        <v>1416</v>
      </c>
    </row>
    <row r="753" spans="1:65" s="2" customFormat="1" ht="11.25">
      <c r="A753" s="31"/>
      <c r="B753" s="32"/>
      <c r="C753" s="33"/>
      <c r="D753" s="181" t="s">
        <v>115</v>
      </c>
      <c r="E753" s="33"/>
      <c r="F753" s="182" t="s">
        <v>1417</v>
      </c>
      <c r="G753" s="33"/>
      <c r="H753" s="33"/>
      <c r="I753" s="33"/>
      <c r="J753" s="33"/>
      <c r="K753" s="33"/>
      <c r="L753" s="36"/>
      <c r="M753" s="183"/>
      <c r="N753" s="184"/>
      <c r="O753" s="61"/>
      <c r="P753" s="61"/>
      <c r="Q753" s="61"/>
      <c r="R753" s="61"/>
      <c r="S753" s="61"/>
      <c r="T753" s="62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T753" s="17" t="s">
        <v>115</v>
      </c>
      <c r="AU753" s="17" t="s">
        <v>76</v>
      </c>
    </row>
    <row r="754" spans="1:65" s="2" customFormat="1" ht="11.25">
      <c r="A754" s="31"/>
      <c r="B754" s="32"/>
      <c r="C754" s="33"/>
      <c r="D754" s="207" t="s">
        <v>382</v>
      </c>
      <c r="E754" s="33"/>
      <c r="F754" s="208" t="s">
        <v>1418</v>
      </c>
      <c r="G754" s="33"/>
      <c r="H754" s="33"/>
      <c r="I754" s="33"/>
      <c r="J754" s="33"/>
      <c r="K754" s="33"/>
      <c r="L754" s="36"/>
      <c r="M754" s="183"/>
      <c r="N754" s="184"/>
      <c r="O754" s="61"/>
      <c r="P754" s="61"/>
      <c r="Q754" s="61"/>
      <c r="R754" s="61"/>
      <c r="S754" s="61"/>
      <c r="T754" s="62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T754" s="17" t="s">
        <v>382</v>
      </c>
      <c r="AU754" s="17" t="s">
        <v>76</v>
      </c>
    </row>
    <row r="755" spans="1:65" s="13" customFormat="1" ht="11.25">
      <c r="B755" s="185"/>
      <c r="C755" s="186"/>
      <c r="D755" s="181" t="s">
        <v>117</v>
      </c>
      <c r="E755" s="187" t="s">
        <v>17</v>
      </c>
      <c r="F755" s="188" t="s">
        <v>1419</v>
      </c>
      <c r="G755" s="186"/>
      <c r="H755" s="189">
        <v>0.15</v>
      </c>
      <c r="I755" s="186"/>
      <c r="J755" s="186"/>
      <c r="K755" s="186"/>
      <c r="L755" s="190"/>
      <c r="M755" s="191"/>
      <c r="N755" s="192"/>
      <c r="O755" s="192"/>
      <c r="P755" s="192"/>
      <c r="Q755" s="192"/>
      <c r="R755" s="192"/>
      <c r="S755" s="192"/>
      <c r="T755" s="193"/>
      <c r="AT755" s="194" t="s">
        <v>117</v>
      </c>
      <c r="AU755" s="194" t="s">
        <v>76</v>
      </c>
      <c r="AV755" s="13" t="s">
        <v>76</v>
      </c>
      <c r="AW755" s="13" t="s">
        <v>28</v>
      </c>
      <c r="AX755" s="13" t="s">
        <v>74</v>
      </c>
      <c r="AY755" s="194" t="s">
        <v>105</v>
      </c>
    </row>
    <row r="756" spans="1:65" s="2" customFormat="1" ht="16.5" customHeight="1">
      <c r="A756" s="31"/>
      <c r="B756" s="32"/>
      <c r="C756" s="169" t="s">
        <v>1420</v>
      </c>
      <c r="D756" s="169" t="s">
        <v>108</v>
      </c>
      <c r="E756" s="170" t="s">
        <v>1421</v>
      </c>
      <c r="F756" s="171" t="s">
        <v>1422</v>
      </c>
      <c r="G756" s="172" t="s">
        <v>378</v>
      </c>
      <c r="H756" s="173">
        <v>90</v>
      </c>
      <c r="I756" s="174">
        <v>1040</v>
      </c>
      <c r="J756" s="174">
        <f>ROUND(I756*H756,2)</f>
        <v>93600</v>
      </c>
      <c r="K756" s="171" t="s">
        <v>379</v>
      </c>
      <c r="L756" s="36"/>
      <c r="M756" s="175" t="s">
        <v>17</v>
      </c>
      <c r="N756" s="176" t="s">
        <v>37</v>
      </c>
      <c r="O756" s="177">
        <v>1.05</v>
      </c>
      <c r="P756" s="177">
        <f>O756*H756</f>
        <v>94.5</v>
      </c>
      <c r="Q756" s="177">
        <v>2.0140000000000002E-2</v>
      </c>
      <c r="R756" s="177">
        <f>Q756*H756</f>
        <v>1.8126000000000002</v>
      </c>
      <c r="S756" s="177">
        <v>0</v>
      </c>
      <c r="T756" s="178">
        <f>S756*H756</f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79" t="s">
        <v>113</v>
      </c>
      <c r="AT756" s="179" t="s">
        <v>108</v>
      </c>
      <c r="AU756" s="179" t="s">
        <v>76</v>
      </c>
      <c r="AY756" s="17" t="s">
        <v>105</v>
      </c>
      <c r="BE756" s="180">
        <f>IF(N756="základní",J756,0)</f>
        <v>93600</v>
      </c>
      <c r="BF756" s="180">
        <f>IF(N756="snížená",J756,0)</f>
        <v>0</v>
      </c>
      <c r="BG756" s="180">
        <f>IF(N756="zákl. přenesená",J756,0)</f>
        <v>0</v>
      </c>
      <c r="BH756" s="180">
        <f>IF(N756="sníž. přenesená",J756,0)</f>
        <v>0</v>
      </c>
      <c r="BI756" s="180">
        <f>IF(N756="nulová",J756,0)</f>
        <v>0</v>
      </c>
      <c r="BJ756" s="17" t="s">
        <v>74</v>
      </c>
      <c r="BK756" s="180">
        <f>ROUND(I756*H756,2)</f>
        <v>93600</v>
      </c>
      <c r="BL756" s="17" t="s">
        <v>113</v>
      </c>
      <c r="BM756" s="179" t="s">
        <v>1423</v>
      </c>
    </row>
    <row r="757" spans="1:65" s="2" customFormat="1" ht="11.25">
      <c r="A757" s="31"/>
      <c r="B757" s="32"/>
      <c r="C757" s="33"/>
      <c r="D757" s="181" t="s">
        <v>115</v>
      </c>
      <c r="E757" s="33"/>
      <c r="F757" s="182" t="s">
        <v>1424</v>
      </c>
      <c r="G757" s="33"/>
      <c r="H757" s="33"/>
      <c r="I757" s="33"/>
      <c r="J757" s="33"/>
      <c r="K757" s="33"/>
      <c r="L757" s="36"/>
      <c r="M757" s="183"/>
      <c r="N757" s="184"/>
      <c r="O757" s="61"/>
      <c r="P757" s="61"/>
      <c r="Q757" s="61"/>
      <c r="R757" s="61"/>
      <c r="S757" s="61"/>
      <c r="T757" s="62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T757" s="17" t="s">
        <v>115</v>
      </c>
      <c r="AU757" s="17" t="s">
        <v>76</v>
      </c>
    </row>
    <row r="758" spans="1:65" s="2" customFormat="1" ht="11.25">
      <c r="A758" s="31"/>
      <c r="B758" s="32"/>
      <c r="C758" s="33"/>
      <c r="D758" s="207" t="s">
        <v>382</v>
      </c>
      <c r="E758" s="33"/>
      <c r="F758" s="208" t="s">
        <v>1425</v>
      </c>
      <c r="G758" s="33"/>
      <c r="H758" s="33"/>
      <c r="I758" s="33"/>
      <c r="J758" s="33"/>
      <c r="K758" s="33"/>
      <c r="L758" s="36"/>
      <c r="M758" s="183"/>
      <c r="N758" s="184"/>
      <c r="O758" s="61"/>
      <c r="P758" s="61"/>
      <c r="Q758" s="61"/>
      <c r="R758" s="61"/>
      <c r="S758" s="61"/>
      <c r="T758" s="62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T758" s="17" t="s">
        <v>382</v>
      </c>
      <c r="AU758" s="17" t="s">
        <v>76</v>
      </c>
    </row>
    <row r="759" spans="1:65" s="13" customFormat="1" ht="11.25">
      <c r="B759" s="185"/>
      <c r="C759" s="186"/>
      <c r="D759" s="181" t="s">
        <v>117</v>
      </c>
      <c r="E759" s="187" t="s">
        <v>17</v>
      </c>
      <c r="F759" s="188" t="s">
        <v>1426</v>
      </c>
      <c r="G759" s="186"/>
      <c r="H759" s="189">
        <v>90</v>
      </c>
      <c r="I759" s="186"/>
      <c r="J759" s="186"/>
      <c r="K759" s="186"/>
      <c r="L759" s="190"/>
      <c r="M759" s="191"/>
      <c r="N759" s="192"/>
      <c r="O759" s="192"/>
      <c r="P759" s="192"/>
      <c r="Q759" s="192"/>
      <c r="R759" s="192"/>
      <c r="S759" s="192"/>
      <c r="T759" s="193"/>
      <c r="AT759" s="194" t="s">
        <v>117</v>
      </c>
      <c r="AU759" s="194" t="s">
        <v>76</v>
      </c>
      <c r="AV759" s="13" t="s">
        <v>76</v>
      </c>
      <c r="AW759" s="13" t="s">
        <v>28</v>
      </c>
      <c r="AX759" s="13" t="s">
        <v>74</v>
      </c>
      <c r="AY759" s="194" t="s">
        <v>105</v>
      </c>
    </row>
    <row r="760" spans="1:65" s="2" customFormat="1" ht="16.5" customHeight="1">
      <c r="A760" s="31"/>
      <c r="B760" s="32"/>
      <c r="C760" s="169" t="s">
        <v>1427</v>
      </c>
      <c r="D760" s="169" t="s">
        <v>108</v>
      </c>
      <c r="E760" s="170" t="s">
        <v>1428</v>
      </c>
      <c r="F760" s="171" t="s">
        <v>1429</v>
      </c>
      <c r="G760" s="172" t="s">
        <v>378</v>
      </c>
      <c r="H760" s="173">
        <v>121.5</v>
      </c>
      <c r="I760" s="174">
        <v>1690</v>
      </c>
      <c r="J760" s="174">
        <f>ROUND(I760*H760,2)</f>
        <v>205335</v>
      </c>
      <c r="K760" s="171" t="s">
        <v>379</v>
      </c>
      <c r="L760" s="36"/>
      <c r="M760" s="175" t="s">
        <v>17</v>
      </c>
      <c r="N760" s="176" t="s">
        <v>37</v>
      </c>
      <c r="O760" s="177">
        <v>1.25</v>
      </c>
      <c r="P760" s="177">
        <f>O760*H760</f>
        <v>151.875</v>
      </c>
      <c r="Q760" s="177">
        <v>3.8850000000000003E-2</v>
      </c>
      <c r="R760" s="177">
        <f>Q760*H760</f>
        <v>4.720275</v>
      </c>
      <c r="S760" s="177">
        <v>0</v>
      </c>
      <c r="T760" s="178">
        <f>S760*H760</f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79" t="s">
        <v>113</v>
      </c>
      <c r="AT760" s="179" t="s">
        <v>108</v>
      </c>
      <c r="AU760" s="179" t="s">
        <v>76</v>
      </c>
      <c r="AY760" s="17" t="s">
        <v>105</v>
      </c>
      <c r="BE760" s="180">
        <f>IF(N760="základní",J760,0)</f>
        <v>205335</v>
      </c>
      <c r="BF760" s="180">
        <f>IF(N760="snížená",J760,0)</f>
        <v>0</v>
      </c>
      <c r="BG760" s="180">
        <f>IF(N760="zákl. přenesená",J760,0)</f>
        <v>0</v>
      </c>
      <c r="BH760" s="180">
        <f>IF(N760="sníž. přenesená",J760,0)</f>
        <v>0</v>
      </c>
      <c r="BI760" s="180">
        <f>IF(N760="nulová",J760,0)</f>
        <v>0</v>
      </c>
      <c r="BJ760" s="17" t="s">
        <v>74</v>
      </c>
      <c r="BK760" s="180">
        <f>ROUND(I760*H760,2)</f>
        <v>205335</v>
      </c>
      <c r="BL760" s="17" t="s">
        <v>113</v>
      </c>
      <c r="BM760" s="179" t="s">
        <v>1430</v>
      </c>
    </row>
    <row r="761" spans="1:65" s="2" customFormat="1" ht="11.25">
      <c r="A761" s="31"/>
      <c r="B761" s="32"/>
      <c r="C761" s="33"/>
      <c r="D761" s="181" t="s">
        <v>115</v>
      </c>
      <c r="E761" s="33"/>
      <c r="F761" s="182" t="s">
        <v>1431</v>
      </c>
      <c r="G761" s="33"/>
      <c r="H761" s="33"/>
      <c r="I761" s="33"/>
      <c r="J761" s="33"/>
      <c r="K761" s="33"/>
      <c r="L761" s="36"/>
      <c r="M761" s="183"/>
      <c r="N761" s="184"/>
      <c r="O761" s="61"/>
      <c r="P761" s="61"/>
      <c r="Q761" s="61"/>
      <c r="R761" s="61"/>
      <c r="S761" s="61"/>
      <c r="T761" s="62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T761" s="17" t="s">
        <v>115</v>
      </c>
      <c r="AU761" s="17" t="s">
        <v>76</v>
      </c>
    </row>
    <row r="762" spans="1:65" s="2" customFormat="1" ht="11.25">
      <c r="A762" s="31"/>
      <c r="B762" s="32"/>
      <c r="C762" s="33"/>
      <c r="D762" s="207" t="s">
        <v>382</v>
      </c>
      <c r="E762" s="33"/>
      <c r="F762" s="208" t="s">
        <v>1432</v>
      </c>
      <c r="G762" s="33"/>
      <c r="H762" s="33"/>
      <c r="I762" s="33"/>
      <c r="J762" s="33"/>
      <c r="K762" s="33"/>
      <c r="L762" s="36"/>
      <c r="M762" s="183"/>
      <c r="N762" s="184"/>
      <c r="O762" s="61"/>
      <c r="P762" s="61"/>
      <c r="Q762" s="61"/>
      <c r="R762" s="61"/>
      <c r="S762" s="61"/>
      <c r="T762" s="62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T762" s="17" t="s">
        <v>382</v>
      </c>
      <c r="AU762" s="17" t="s">
        <v>76</v>
      </c>
    </row>
    <row r="763" spans="1:65" s="13" customFormat="1" ht="11.25">
      <c r="B763" s="185"/>
      <c r="C763" s="186"/>
      <c r="D763" s="181" t="s">
        <v>117</v>
      </c>
      <c r="E763" s="187" t="s">
        <v>17</v>
      </c>
      <c r="F763" s="188" t="s">
        <v>1433</v>
      </c>
      <c r="G763" s="186"/>
      <c r="H763" s="189">
        <v>121.5</v>
      </c>
      <c r="I763" s="186"/>
      <c r="J763" s="186"/>
      <c r="K763" s="186"/>
      <c r="L763" s="190"/>
      <c r="M763" s="191"/>
      <c r="N763" s="192"/>
      <c r="O763" s="192"/>
      <c r="P763" s="192"/>
      <c r="Q763" s="192"/>
      <c r="R763" s="192"/>
      <c r="S763" s="192"/>
      <c r="T763" s="193"/>
      <c r="AT763" s="194" t="s">
        <v>117</v>
      </c>
      <c r="AU763" s="194" t="s">
        <v>76</v>
      </c>
      <c r="AV763" s="13" t="s">
        <v>76</v>
      </c>
      <c r="AW763" s="13" t="s">
        <v>28</v>
      </c>
      <c r="AX763" s="13" t="s">
        <v>74</v>
      </c>
      <c r="AY763" s="194" t="s">
        <v>105</v>
      </c>
    </row>
    <row r="764" spans="1:65" s="2" customFormat="1" ht="16.5" customHeight="1">
      <c r="A764" s="31"/>
      <c r="B764" s="32"/>
      <c r="C764" s="169" t="s">
        <v>1434</v>
      </c>
      <c r="D764" s="169" t="s">
        <v>108</v>
      </c>
      <c r="E764" s="170" t="s">
        <v>1435</v>
      </c>
      <c r="F764" s="171" t="s">
        <v>1436</v>
      </c>
      <c r="G764" s="172" t="s">
        <v>378</v>
      </c>
      <c r="H764" s="173">
        <v>141.80000000000001</v>
      </c>
      <c r="I764" s="174">
        <v>3280</v>
      </c>
      <c r="J764" s="174">
        <f>ROUND(I764*H764,2)</f>
        <v>465104</v>
      </c>
      <c r="K764" s="171" t="s">
        <v>379</v>
      </c>
      <c r="L764" s="36"/>
      <c r="M764" s="175" t="s">
        <v>17</v>
      </c>
      <c r="N764" s="176" t="s">
        <v>37</v>
      </c>
      <c r="O764" s="177">
        <v>1.8</v>
      </c>
      <c r="P764" s="177">
        <f>O764*H764</f>
        <v>255.24000000000004</v>
      </c>
      <c r="Q764" s="177">
        <v>6.0429999999999998E-2</v>
      </c>
      <c r="R764" s="177">
        <f>Q764*H764</f>
        <v>8.5689740000000008</v>
      </c>
      <c r="S764" s="177">
        <v>0</v>
      </c>
      <c r="T764" s="178">
        <f>S764*H764</f>
        <v>0</v>
      </c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R764" s="179" t="s">
        <v>113</v>
      </c>
      <c r="AT764" s="179" t="s">
        <v>108</v>
      </c>
      <c r="AU764" s="179" t="s">
        <v>76</v>
      </c>
      <c r="AY764" s="17" t="s">
        <v>105</v>
      </c>
      <c r="BE764" s="180">
        <f>IF(N764="základní",J764,0)</f>
        <v>465104</v>
      </c>
      <c r="BF764" s="180">
        <f>IF(N764="snížená",J764,0)</f>
        <v>0</v>
      </c>
      <c r="BG764" s="180">
        <f>IF(N764="zákl. přenesená",J764,0)</f>
        <v>0</v>
      </c>
      <c r="BH764" s="180">
        <f>IF(N764="sníž. přenesená",J764,0)</f>
        <v>0</v>
      </c>
      <c r="BI764" s="180">
        <f>IF(N764="nulová",J764,0)</f>
        <v>0</v>
      </c>
      <c r="BJ764" s="17" t="s">
        <v>74</v>
      </c>
      <c r="BK764" s="180">
        <f>ROUND(I764*H764,2)</f>
        <v>465104</v>
      </c>
      <c r="BL764" s="17" t="s">
        <v>113</v>
      </c>
      <c r="BM764" s="179" t="s">
        <v>1437</v>
      </c>
    </row>
    <row r="765" spans="1:65" s="2" customFormat="1" ht="11.25">
      <c r="A765" s="31"/>
      <c r="B765" s="32"/>
      <c r="C765" s="33"/>
      <c r="D765" s="181" t="s">
        <v>115</v>
      </c>
      <c r="E765" s="33"/>
      <c r="F765" s="182" t="s">
        <v>1438</v>
      </c>
      <c r="G765" s="33"/>
      <c r="H765" s="33"/>
      <c r="I765" s="33"/>
      <c r="J765" s="33"/>
      <c r="K765" s="33"/>
      <c r="L765" s="36"/>
      <c r="M765" s="183"/>
      <c r="N765" s="184"/>
      <c r="O765" s="61"/>
      <c r="P765" s="61"/>
      <c r="Q765" s="61"/>
      <c r="R765" s="61"/>
      <c r="S765" s="61"/>
      <c r="T765" s="62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T765" s="17" t="s">
        <v>115</v>
      </c>
      <c r="AU765" s="17" t="s">
        <v>76</v>
      </c>
    </row>
    <row r="766" spans="1:65" s="2" customFormat="1" ht="11.25">
      <c r="A766" s="31"/>
      <c r="B766" s="32"/>
      <c r="C766" s="33"/>
      <c r="D766" s="207" t="s">
        <v>382</v>
      </c>
      <c r="E766" s="33"/>
      <c r="F766" s="208" t="s">
        <v>1439</v>
      </c>
      <c r="G766" s="33"/>
      <c r="H766" s="33"/>
      <c r="I766" s="33"/>
      <c r="J766" s="33"/>
      <c r="K766" s="33"/>
      <c r="L766" s="36"/>
      <c r="M766" s="183"/>
      <c r="N766" s="184"/>
      <c r="O766" s="61"/>
      <c r="P766" s="61"/>
      <c r="Q766" s="61"/>
      <c r="R766" s="61"/>
      <c r="S766" s="61"/>
      <c r="T766" s="62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T766" s="17" t="s">
        <v>382</v>
      </c>
      <c r="AU766" s="17" t="s">
        <v>76</v>
      </c>
    </row>
    <row r="767" spans="1:65" s="13" customFormat="1" ht="11.25">
      <c r="B767" s="185"/>
      <c r="C767" s="186"/>
      <c r="D767" s="181" t="s">
        <v>117</v>
      </c>
      <c r="E767" s="187" t="s">
        <v>17</v>
      </c>
      <c r="F767" s="188" t="s">
        <v>1440</v>
      </c>
      <c r="G767" s="186"/>
      <c r="H767" s="189">
        <v>141.80000000000001</v>
      </c>
      <c r="I767" s="186"/>
      <c r="J767" s="186"/>
      <c r="K767" s="186"/>
      <c r="L767" s="190"/>
      <c r="M767" s="191"/>
      <c r="N767" s="192"/>
      <c r="O767" s="192"/>
      <c r="P767" s="192"/>
      <c r="Q767" s="192"/>
      <c r="R767" s="192"/>
      <c r="S767" s="192"/>
      <c r="T767" s="193"/>
      <c r="AT767" s="194" t="s">
        <v>117</v>
      </c>
      <c r="AU767" s="194" t="s">
        <v>76</v>
      </c>
      <c r="AV767" s="13" t="s">
        <v>76</v>
      </c>
      <c r="AW767" s="13" t="s">
        <v>28</v>
      </c>
      <c r="AX767" s="13" t="s">
        <v>74</v>
      </c>
      <c r="AY767" s="194" t="s">
        <v>105</v>
      </c>
    </row>
    <row r="768" spans="1:65" s="2" customFormat="1" ht="16.5" customHeight="1">
      <c r="A768" s="31"/>
      <c r="B768" s="32"/>
      <c r="C768" s="169" t="s">
        <v>1441</v>
      </c>
      <c r="D768" s="169" t="s">
        <v>108</v>
      </c>
      <c r="E768" s="170" t="s">
        <v>1442</v>
      </c>
      <c r="F768" s="171" t="s">
        <v>1443</v>
      </c>
      <c r="G768" s="172" t="s">
        <v>378</v>
      </c>
      <c r="H768" s="173">
        <v>1</v>
      </c>
      <c r="I768" s="174">
        <v>1160</v>
      </c>
      <c r="J768" s="174">
        <f>ROUND(I768*H768,2)</f>
        <v>1160</v>
      </c>
      <c r="K768" s="171" t="s">
        <v>379</v>
      </c>
      <c r="L768" s="36"/>
      <c r="M768" s="175" t="s">
        <v>17</v>
      </c>
      <c r="N768" s="176" t="s">
        <v>37</v>
      </c>
      <c r="O768" s="177">
        <v>1.26</v>
      </c>
      <c r="P768" s="177">
        <f>O768*H768</f>
        <v>1.26</v>
      </c>
      <c r="Q768" s="177">
        <v>2.1100000000000001E-2</v>
      </c>
      <c r="R768" s="177">
        <f>Q768*H768</f>
        <v>2.1100000000000001E-2</v>
      </c>
      <c r="S768" s="177">
        <v>0</v>
      </c>
      <c r="T768" s="178">
        <f>S768*H768</f>
        <v>0</v>
      </c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R768" s="179" t="s">
        <v>113</v>
      </c>
      <c r="AT768" s="179" t="s">
        <v>108</v>
      </c>
      <c r="AU768" s="179" t="s">
        <v>76</v>
      </c>
      <c r="AY768" s="17" t="s">
        <v>105</v>
      </c>
      <c r="BE768" s="180">
        <f>IF(N768="základní",J768,0)</f>
        <v>1160</v>
      </c>
      <c r="BF768" s="180">
        <f>IF(N768="snížená",J768,0)</f>
        <v>0</v>
      </c>
      <c r="BG768" s="180">
        <f>IF(N768="zákl. přenesená",J768,0)</f>
        <v>0</v>
      </c>
      <c r="BH768" s="180">
        <f>IF(N768="sníž. přenesená",J768,0)</f>
        <v>0</v>
      </c>
      <c r="BI768" s="180">
        <f>IF(N768="nulová",J768,0)</f>
        <v>0</v>
      </c>
      <c r="BJ768" s="17" t="s">
        <v>74</v>
      </c>
      <c r="BK768" s="180">
        <f>ROUND(I768*H768,2)</f>
        <v>1160</v>
      </c>
      <c r="BL768" s="17" t="s">
        <v>113</v>
      </c>
      <c r="BM768" s="179" t="s">
        <v>1444</v>
      </c>
    </row>
    <row r="769" spans="1:65" s="2" customFormat="1" ht="11.25">
      <c r="A769" s="31"/>
      <c r="B769" s="32"/>
      <c r="C769" s="33"/>
      <c r="D769" s="181" t="s">
        <v>115</v>
      </c>
      <c r="E769" s="33"/>
      <c r="F769" s="182" t="s">
        <v>1445</v>
      </c>
      <c r="G769" s="33"/>
      <c r="H769" s="33"/>
      <c r="I769" s="33"/>
      <c r="J769" s="33"/>
      <c r="K769" s="33"/>
      <c r="L769" s="36"/>
      <c r="M769" s="183"/>
      <c r="N769" s="184"/>
      <c r="O769" s="61"/>
      <c r="P769" s="61"/>
      <c r="Q769" s="61"/>
      <c r="R769" s="61"/>
      <c r="S769" s="61"/>
      <c r="T769" s="62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T769" s="17" t="s">
        <v>115</v>
      </c>
      <c r="AU769" s="17" t="s">
        <v>76</v>
      </c>
    </row>
    <row r="770" spans="1:65" s="2" customFormat="1" ht="11.25">
      <c r="A770" s="31"/>
      <c r="B770" s="32"/>
      <c r="C770" s="33"/>
      <c r="D770" s="207" t="s">
        <v>382</v>
      </c>
      <c r="E770" s="33"/>
      <c r="F770" s="208" t="s">
        <v>1446</v>
      </c>
      <c r="G770" s="33"/>
      <c r="H770" s="33"/>
      <c r="I770" s="33"/>
      <c r="J770" s="33"/>
      <c r="K770" s="33"/>
      <c r="L770" s="36"/>
      <c r="M770" s="183"/>
      <c r="N770" s="184"/>
      <c r="O770" s="61"/>
      <c r="P770" s="61"/>
      <c r="Q770" s="61"/>
      <c r="R770" s="61"/>
      <c r="S770" s="61"/>
      <c r="T770" s="62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T770" s="17" t="s">
        <v>382</v>
      </c>
      <c r="AU770" s="17" t="s">
        <v>76</v>
      </c>
    </row>
    <row r="771" spans="1:65" s="13" customFormat="1" ht="11.25">
      <c r="B771" s="185"/>
      <c r="C771" s="186"/>
      <c r="D771" s="181" t="s">
        <v>117</v>
      </c>
      <c r="E771" s="187" t="s">
        <v>17</v>
      </c>
      <c r="F771" s="188" t="s">
        <v>74</v>
      </c>
      <c r="G771" s="186"/>
      <c r="H771" s="189">
        <v>1</v>
      </c>
      <c r="I771" s="186"/>
      <c r="J771" s="186"/>
      <c r="K771" s="186"/>
      <c r="L771" s="190"/>
      <c r="M771" s="191"/>
      <c r="N771" s="192"/>
      <c r="O771" s="192"/>
      <c r="P771" s="192"/>
      <c r="Q771" s="192"/>
      <c r="R771" s="192"/>
      <c r="S771" s="192"/>
      <c r="T771" s="193"/>
      <c r="AT771" s="194" t="s">
        <v>117</v>
      </c>
      <c r="AU771" s="194" t="s">
        <v>76</v>
      </c>
      <c r="AV771" s="13" t="s">
        <v>76</v>
      </c>
      <c r="AW771" s="13" t="s">
        <v>28</v>
      </c>
      <c r="AX771" s="13" t="s">
        <v>74</v>
      </c>
      <c r="AY771" s="194" t="s">
        <v>105</v>
      </c>
    </row>
    <row r="772" spans="1:65" s="2" customFormat="1" ht="16.5" customHeight="1">
      <c r="A772" s="31"/>
      <c r="B772" s="32"/>
      <c r="C772" s="169" t="s">
        <v>1447</v>
      </c>
      <c r="D772" s="169" t="s">
        <v>108</v>
      </c>
      <c r="E772" s="170" t="s">
        <v>1448</v>
      </c>
      <c r="F772" s="171" t="s">
        <v>1449</v>
      </c>
      <c r="G772" s="172" t="s">
        <v>378</v>
      </c>
      <c r="H772" s="173">
        <v>8</v>
      </c>
      <c r="I772" s="174">
        <v>1890</v>
      </c>
      <c r="J772" s="174">
        <f>ROUND(I772*H772,2)</f>
        <v>15120</v>
      </c>
      <c r="K772" s="171" t="s">
        <v>379</v>
      </c>
      <c r="L772" s="36"/>
      <c r="M772" s="175" t="s">
        <v>17</v>
      </c>
      <c r="N772" s="176" t="s">
        <v>37</v>
      </c>
      <c r="O772" s="177">
        <v>1.5</v>
      </c>
      <c r="P772" s="177">
        <f>O772*H772</f>
        <v>12</v>
      </c>
      <c r="Q772" s="177">
        <v>4.2200000000000001E-2</v>
      </c>
      <c r="R772" s="177">
        <f>Q772*H772</f>
        <v>0.33760000000000001</v>
      </c>
      <c r="S772" s="177">
        <v>0</v>
      </c>
      <c r="T772" s="178">
        <f>S772*H772</f>
        <v>0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79" t="s">
        <v>113</v>
      </c>
      <c r="AT772" s="179" t="s">
        <v>108</v>
      </c>
      <c r="AU772" s="179" t="s">
        <v>76</v>
      </c>
      <c r="AY772" s="17" t="s">
        <v>105</v>
      </c>
      <c r="BE772" s="180">
        <f>IF(N772="základní",J772,0)</f>
        <v>15120</v>
      </c>
      <c r="BF772" s="180">
        <f>IF(N772="snížená",J772,0)</f>
        <v>0</v>
      </c>
      <c r="BG772" s="180">
        <f>IF(N772="zákl. přenesená",J772,0)</f>
        <v>0</v>
      </c>
      <c r="BH772" s="180">
        <f>IF(N772="sníž. přenesená",J772,0)</f>
        <v>0</v>
      </c>
      <c r="BI772" s="180">
        <f>IF(N772="nulová",J772,0)</f>
        <v>0</v>
      </c>
      <c r="BJ772" s="17" t="s">
        <v>74</v>
      </c>
      <c r="BK772" s="180">
        <f>ROUND(I772*H772,2)</f>
        <v>15120</v>
      </c>
      <c r="BL772" s="17" t="s">
        <v>113</v>
      </c>
      <c r="BM772" s="179" t="s">
        <v>1450</v>
      </c>
    </row>
    <row r="773" spans="1:65" s="2" customFormat="1" ht="11.25">
      <c r="A773" s="31"/>
      <c r="B773" s="32"/>
      <c r="C773" s="33"/>
      <c r="D773" s="181" t="s">
        <v>115</v>
      </c>
      <c r="E773" s="33"/>
      <c r="F773" s="182" t="s">
        <v>1451</v>
      </c>
      <c r="G773" s="33"/>
      <c r="H773" s="33"/>
      <c r="I773" s="33"/>
      <c r="J773" s="33"/>
      <c r="K773" s="33"/>
      <c r="L773" s="36"/>
      <c r="M773" s="183"/>
      <c r="N773" s="184"/>
      <c r="O773" s="61"/>
      <c r="P773" s="61"/>
      <c r="Q773" s="61"/>
      <c r="R773" s="61"/>
      <c r="S773" s="61"/>
      <c r="T773" s="62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T773" s="17" t="s">
        <v>115</v>
      </c>
      <c r="AU773" s="17" t="s">
        <v>76</v>
      </c>
    </row>
    <row r="774" spans="1:65" s="2" customFormat="1" ht="11.25">
      <c r="A774" s="31"/>
      <c r="B774" s="32"/>
      <c r="C774" s="33"/>
      <c r="D774" s="207" t="s">
        <v>382</v>
      </c>
      <c r="E774" s="33"/>
      <c r="F774" s="208" t="s">
        <v>1452</v>
      </c>
      <c r="G774" s="33"/>
      <c r="H774" s="33"/>
      <c r="I774" s="33"/>
      <c r="J774" s="33"/>
      <c r="K774" s="33"/>
      <c r="L774" s="36"/>
      <c r="M774" s="183"/>
      <c r="N774" s="184"/>
      <c r="O774" s="61"/>
      <c r="P774" s="61"/>
      <c r="Q774" s="61"/>
      <c r="R774" s="61"/>
      <c r="S774" s="61"/>
      <c r="T774" s="62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T774" s="17" t="s">
        <v>382</v>
      </c>
      <c r="AU774" s="17" t="s">
        <v>76</v>
      </c>
    </row>
    <row r="775" spans="1:65" s="13" customFormat="1" ht="11.25">
      <c r="B775" s="185"/>
      <c r="C775" s="186"/>
      <c r="D775" s="181" t="s">
        <v>117</v>
      </c>
      <c r="E775" s="187" t="s">
        <v>17</v>
      </c>
      <c r="F775" s="188" t="s">
        <v>138</v>
      </c>
      <c r="G775" s="186"/>
      <c r="H775" s="189">
        <v>8</v>
      </c>
      <c r="I775" s="186"/>
      <c r="J775" s="186"/>
      <c r="K775" s="186"/>
      <c r="L775" s="190"/>
      <c r="M775" s="191"/>
      <c r="N775" s="192"/>
      <c r="O775" s="192"/>
      <c r="P775" s="192"/>
      <c r="Q775" s="192"/>
      <c r="R775" s="192"/>
      <c r="S775" s="192"/>
      <c r="T775" s="193"/>
      <c r="AT775" s="194" t="s">
        <v>117</v>
      </c>
      <c r="AU775" s="194" t="s">
        <v>76</v>
      </c>
      <c r="AV775" s="13" t="s">
        <v>76</v>
      </c>
      <c r="AW775" s="13" t="s">
        <v>28</v>
      </c>
      <c r="AX775" s="13" t="s">
        <v>74</v>
      </c>
      <c r="AY775" s="194" t="s">
        <v>105</v>
      </c>
    </row>
    <row r="776" spans="1:65" s="2" customFormat="1" ht="16.5" customHeight="1">
      <c r="A776" s="31"/>
      <c r="B776" s="32"/>
      <c r="C776" s="169" t="s">
        <v>1453</v>
      </c>
      <c r="D776" s="169" t="s">
        <v>108</v>
      </c>
      <c r="E776" s="170" t="s">
        <v>1454</v>
      </c>
      <c r="F776" s="171" t="s">
        <v>1455</v>
      </c>
      <c r="G776" s="172" t="s">
        <v>378</v>
      </c>
      <c r="H776" s="173">
        <v>10</v>
      </c>
      <c r="I776" s="174">
        <v>3970</v>
      </c>
      <c r="J776" s="174">
        <f>ROUND(I776*H776,2)</f>
        <v>39700</v>
      </c>
      <c r="K776" s="171" t="s">
        <v>379</v>
      </c>
      <c r="L776" s="36"/>
      <c r="M776" s="175" t="s">
        <v>17</v>
      </c>
      <c r="N776" s="176" t="s">
        <v>37</v>
      </c>
      <c r="O776" s="177">
        <v>2.16</v>
      </c>
      <c r="P776" s="177">
        <f>O776*H776</f>
        <v>21.6</v>
      </c>
      <c r="Q776" s="177">
        <v>7.3300000000000004E-2</v>
      </c>
      <c r="R776" s="177">
        <f>Q776*H776</f>
        <v>0.7330000000000001</v>
      </c>
      <c r="S776" s="177">
        <v>0</v>
      </c>
      <c r="T776" s="178">
        <f>S776*H776</f>
        <v>0</v>
      </c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R776" s="179" t="s">
        <v>113</v>
      </c>
      <c r="AT776" s="179" t="s">
        <v>108</v>
      </c>
      <c r="AU776" s="179" t="s">
        <v>76</v>
      </c>
      <c r="AY776" s="17" t="s">
        <v>105</v>
      </c>
      <c r="BE776" s="180">
        <f>IF(N776="základní",J776,0)</f>
        <v>39700</v>
      </c>
      <c r="BF776" s="180">
        <f>IF(N776="snížená",J776,0)</f>
        <v>0</v>
      </c>
      <c r="BG776" s="180">
        <f>IF(N776="zákl. přenesená",J776,0)</f>
        <v>0</v>
      </c>
      <c r="BH776" s="180">
        <f>IF(N776="sníž. přenesená",J776,0)</f>
        <v>0</v>
      </c>
      <c r="BI776" s="180">
        <f>IF(N776="nulová",J776,0)</f>
        <v>0</v>
      </c>
      <c r="BJ776" s="17" t="s">
        <v>74</v>
      </c>
      <c r="BK776" s="180">
        <f>ROUND(I776*H776,2)</f>
        <v>39700</v>
      </c>
      <c r="BL776" s="17" t="s">
        <v>113</v>
      </c>
      <c r="BM776" s="179" t="s">
        <v>1456</v>
      </c>
    </row>
    <row r="777" spans="1:65" s="2" customFormat="1" ht="11.25">
      <c r="A777" s="31"/>
      <c r="B777" s="32"/>
      <c r="C777" s="33"/>
      <c r="D777" s="181" t="s">
        <v>115</v>
      </c>
      <c r="E777" s="33"/>
      <c r="F777" s="182" t="s">
        <v>1457</v>
      </c>
      <c r="G777" s="33"/>
      <c r="H777" s="33"/>
      <c r="I777" s="33"/>
      <c r="J777" s="33"/>
      <c r="K777" s="33"/>
      <c r="L777" s="36"/>
      <c r="M777" s="183"/>
      <c r="N777" s="184"/>
      <c r="O777" s="61"/>
      <c r="P777" s="61"/>
      <c r="Q777" s="61"/>
      <c r="R777" s="61"/>
      <c r="S777" s="61"/>
      <c r="T777" s="62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T777" s="17" t="s">
        <v>115</v>
      </c>
      <c r="AU777" s="17" t="s">
        <v>76</v>
      </c>
    </row>
    <row r="778" spans="1:65" s="2" customFormat="1" ht="11.25">
      <c r="A778" s="31"/>
      <c r="B778" s="32"/>
      <c r="C778" s="33"/>
      <c r="D778" s="207" t="s">
        <v>382</v>
      </c>
      <c r="E778" s="33"/>
      <c r="F778" s="208" t="s">
        <v>1458</v>
      </c>
      <c r="G778" s="33"/>
      <c r="H778" s="33"/>
      <c r="I778" s="33"/>
      <c r="J778" s="33"/>
      <c r="K778" s="33"/>
      <c r="L778" s="36"/>
      <c r="M778" s="183"/>
      <c r="N778" s="184"/>
      <c r="O778" s="61"/>
      <c r="P778" s="61"/>
      <c r="Q778" s="61"/>
      <c r="R778" s="61"/>
      <c r="S778" s="61"/>
      <c r="T778" s="62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T778" s="17" t="s">
        <v>382</v>
      </c>
      <c r="AU778" s="17" t="s">
        <v>76</v>
      </c>
    </row>
    <row r="779" spans="1:65" s="13" customFormat="1" ht="11.25">
      <c r="B779" s="185"/>
      <c r="C779" s="186"/>
      <c r="D779" s="181" t="s">
        <v>117</v>
      </c>
      <c r="E779" s="187" t="s">
        <v>17</v>
      </c>
      <c r="F779" s="188" t="s">
        <v>1459</v>
      </c>
      <c r="G779" s="186"/>
      <c r="H779" s="189">
        <v>10</v>
      </c>
      <c r="I779" s="186"/>
      <c r="J779" s="186"/>
      <c r="K779" s="186"/>
      <c r="L779" s="190"/>
      <c r="M779" s="191"/>
      <c r="N779" s="192"/>
      <c r="O779" s="192"/>
      <c r="P779" s="192"/>
      <c r="Q779" s="192"/>
      <c r="R779" s="192"/>
      <c r="S779" s="192"/>
      <c r="T779" s="193"/>
      <c r="AT779" s="194" t="s">
        <v>117</v>
      </c>
      <c r="AU779" s="194" t="s">
        <v>76</v>
      </c>
      <c r="AV779" s="13" t="s">
        <v>76</v>
      </c>
      <c r="AW779" s="13" t="s">
        <v>28</v>
      </c>
      <c r="AX779" s="13" t="s">
        <v>74</v>
      </c>
      <c r="AY779" s="194" t="s">
        <v>105</v>
      </c>
    </row>
    <row r="780" spans="1:65" s="2" customFormat="1" ht="16.5" customHeight="1">
      <c r="A780" s="31"/>
      <c r="B780" s="32"/>
      <c r="C780" s="169" t="s">
        <v>1460</v>
      </c>
      <c r="D780" s="169" t="s">
        <v>108</v>
      </c>
      <c r="E780" s="170" t="s">
        <v>1461</v>
      </c>
      <c r="F780" s="171" t="s">
        <v>1462</v>
      </c>
      <c r="G780" s="172" t="s">
        <v>378</v>
      </c>
      <c r="H780" s="173">
        <v>138.5</v>
      </c>
      <c r="I780" s="174">
        <v>333</v>
      </c>
      <c r="J780" s="174">
        <f>ROUND(I780*H780,2)</f>
        <v>46120.5</v>
      </c>
      <c r="K780" s="171" t="s">
        <v>379</v>
      </c>
      <c r="L780" s="36"/>
      <c r="M780" s="175" t="s">
        <v>17</v>
      </c>
      <c r="N780" s="176" t="s">
        <v>37</v>
      </c>
      <c r="O780" s="177">
        <v>0.36499999999999999</v>
      </c>
      <c r="P780" s="177">
        <f>O780*H780</f>
        <v>50.552500000000002</v>
      </c>
      <c r="Q780" s="177">
        <v>4.6999999999999999E-4</v>
      </c>
      <c r="R780" s="177">
        <f>Q780*H780</f>
        <v>6.5095E-2</v>
      </c>
      <c r="S780" s="177">
        <v>0</v>
      </c>
      <c r="T780" s="178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79" t="s">
        <v>113</v>
      </c>
      <c r="AT780" s="179" t="s">
        <v>108</v>
      </c>
      <c r="AU780" s="179" t="s">
        <v>76</v>
      </c>
      <c r="AY780" s="17" t="s">
        <v>105</v>
      </c>
      <c r="BE780" s="180">
        <f>IF(N780="základní",J780,0)</f>
        <v>46120.5</v>
      </c>
      <c r="BF780" s="180">
        <f>IF(N780="snížená",J780,0)</f>
        <v>0</v>
      </c>
      <c r="BG780" s="180">
        <f>IF(N780="zákl. přenesená",J780,0)</f>
        <v>0</v>
      </c>
      <c r="BH780" s="180">
        <f>IF(N780="sníž. přenesená",J780,0)</f>
        <v>0</v>
      </c>
      <c r="BI780" s="180">
        <f>IF(N780="nulová",J780,0)</f>
        <v>0</v>
      </c>
      <c r="BJ780" s="17" t="s">
        <v>74</v>
      </c>
      <c r="BK780" s="180">
        <f>ROUND(I780*H780,2)</f>
        <v>46120.5</v>
      </c>
      <c r="BL780" s="17" t="s">
        <v>113</v>
      </c>
      <c r="BM780" s="179" t="s">
        <v>1463</v>
      </c>
    </row>
    <row r="781" spans="1:65" s="2" customFormat="1" ht="11.25">
      <c r="A781" s="31"/>
      <c r="B781" s="32"/>
      <c r="C781" s="33"/>
      <c r="D781" s="181" t="s">
        <v>115</v>
      </c>
      <c r="E781" s="33"/>
      <c r="F781" s="182" t="s">
        <v>1464</v>
      </c>
      <c r="G781" s="33"/>
      <c r="H781" s="33"/>
      <c r="I781" s="33"/>
      <c r="J781" s="33"/>
      <c r="K781" s="33"/>
      <c r="L781" s="36"/>
      <c r="M781" s="183"/>
      <c r="N781" s="184"/>
      <c r="O781" s="61"/>
      <c r="P781" s="61"/>
      <c r="Q781" s="61"/>
      <c r="R781" s="61"/>
      <c r="S781" s="61"/>
      <c r="T781" s="62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T781" s="17" t="s">
        <v>115</v>
      </c>
      <c r="AU781" s="17" t="s">
        <v>76</v>
      </c>
    </row>
    <row r="782" spans="1:65" s="2" customFormat="1" ht="11.25">
      <c r="A782" s="31"/>
      <c r="B782" s="32"/>
      <c r="C782" s="33"/>
      <c r="D782" s="207" t="s">
        <v>382</v>
      </c>
      <c r="E782" s="33"/>
      <c r="F782" s="208" t="s">
        <v>1465</v>
      </c>
      <c r="G782" s="33"/>
      <c r="H782" s="33"/>
      <c r="I782" s="33"/>
      <c r="J782" s="33"/>
      <c r="K782" s="33"/>
      <c r="L782" s="36"/>
      <c r="M782" s="183"/>
      <c r="N782" s="184"/>
      <c r="O782" s="61"/>
      <c r="P782" s="61"/>
      <c r="Q782" s="61"/>
      <c r="R782" s="61"/>
      <c r="S782" s="61"/>
      <c r="T782" s="62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T782" s="17" t="s">
        <v>382</v>
      </c>
      <c r="AU782" s="17" t="s">
        <v>76</v>
      </c>
    </row>
    <row r="783" spans="1:65" s="13" customFormat="1" ht="11.25">
      <c r="B783" s="185"/>
      <c r="C783" s="186"/>
      <c r="D783" s="181" t="s">
        <v>117</v>
      </c>
      <c r="E783" s="187" t="s">
        <v>17</v>
      </c>
      <c r="F783" s="188" t="s">
        <v>1466</v>
      </c>
      <c r="G783" s="186"/>
      <c r="H783" s="189">
        <v>138.5</v>
      </c>
      <c r="I783" s="186"/>
      <c r="J783" s="186"/>
      <c r="K783" s="186"/>
      <c r="L783" s="190"/>
      <c r="M783" s="191"/>
      <c r="N783" s="192"/>
      <c r="O783" s="192"/>
      <c r="P783" s="192"/>
      <c r="Q783" s="192"/>
      <c r="R783" s="192"/>
      <c r="S783" s="192"/>
      <c r="T783" s="193"/>
      <c r="AT783" s="194" t="s">
        <v>117</v>
      </c>
      <c r="AU783" s="194" t="s">
        <v>76</v>
      </c>
      <c r="AV783" s="13" t="s">
        <v>76</v>
      </c>
      <c r="AW783" s="13" t="s">
        <v>28</v>
      </c>
      <c r="AX783" s="13" t="s">
        <v>74</v>
      </c>
      <c r="AY783" s="194" t="s">
        <v>105</v>
      </c>
    </row>
    <row r="784" spans="1:65" s="2" customFormat="1" ht="21.75" customHeight="1">
      <c r="A784" s="31"/>
      <c r="B784" s="32"/>
      <c r="C784" s="169" t="s">
        <v>1467</v>
      </c>
      <c r="D784" s="169" t="s">
        <v>108</v>
      </c>
      <c r="E784" s="170" t="s">
        <v>1468</v>
      </c>
      <c r="F784" s="171" t="s">
        <v>1469</v>
      </c>
      <c r="G784" s="172" t="s">
        <v>263</v>
      </c>
      <c r="H784" s="173">
        <v>122</v>
      </c>
      <c r="I784" s="174">
        <v>1230</v>
      </c>
      <c r="J784" s="174">
        <f>ROUND(I784*H784,2)</f>
        <v>150060</v>
      </c>
      <c r="K784" s="171" t="s">
        <v>379</v>
      </c>
      <c r="L784" s="36"/>
      <c r="M784" s="175" t="s">
        <v>17</v>
      </c>
      <c r="N784" s="176" t="s">
        <v>37</v>
      </c>
      <c r="O784" s="177">
        <v>2.827</v>
      </c>
      <c r="P784" s="177">
        <f>O784*H784</f>
        <v>344.89400000000001</v>
      </c>
      <c r="Q784" s="177">
        <v>3.8999999999999999E-4</v>
      </c>
      <c r="R784" s="177">
        <f>Q784*H784</f>
        <v>4.7579999999999997E-2</v>
      </c>
      <c r="S784" s="177">
        <v>0</v>
      </c>
      <c r="T784" s="178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79" t="s">
        <v>113</v>
      </c>
      <c r="AT784" s="179" t="s">
        <v>108</v>
      </c>
      <c r="AU784" s="179" t="s">
        <v>76</v>
      </c>
      <c r="AY784" s="17" t="s">
        <v>105</v>
      </c>
      <c r="BE784" s="180">
        <f>IF(N784="základní",J784,0)</f>
        <v>150060</v>
      </c>
      <c r="BF784" s="180">
        <f>IF(N784="snížená",J784,0)</f>
        <v>0</v>
      </c>
      <c r="BG784" s="180">
        <f>IF(N784="zákl. přenesená",J784,0)</f>
        <v>0</v>
      </c>
      <c r="BH784" s="180">
        <f>IF(N784="sníž. přenesená",J784,0)</f>
        <v>0</v>
      </c>
      <c r="BI784" s="180">
        <f>IF(N784="nulová",J784,0)</f>
        <v>0</v>
      </c>
      <c r="BJ784" s="17" t="s">
        <v>74</v>
      </c>
      <c r="BK784" s="180">
        <f>ROUND(I784*H784,2)</f>
        <v>150060</v>
      </c>
      <c r="BL784" s="17" t="s">
        <v>113</v>
      </c>
      <c r="BM784" s="179" t="s">
        <v>1470</v>
      </c>
    </row>
    <row r="785" spans="1:65" s="2" customFormat="1" ht="11.25">
      <c r="A785" s="31"/>
      <c r="B785" s="32"/>
      <c r="C785" s="33"/>
      <c r="D785" s="181" t="s">
        <v>115</v>
      </c>
      <c r="E785" s="33"/>
      <c r="F785" s="182" t="s">
        <v>1471</v>
      </c>
      <c r="G785" s="33"/>
      <c r="H785" s="33"/>
      <c r="I785" s="33"/>
      <c r="J785" s="33"/>
      <c r="K785" s="33"/>
      <c r="L785" s="36"/>
      <c r="M785" s="183"/>
      <c r="N785" s="184"/>
      <c r="O785" s="61"/>
      <c r="P785" s="61"/>
      <c r="Q785" s="61"/>
      <c r="R785" s="61"/>
      <c r="S785" s="61"/>
      <c r="T785" s="62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T785" s="17" t="s">
        <v>115</v>
      </c>
      <c r="AU785" s="17" t="s">
        <v>76</v>
      </c>
    </row>
    <row r="786" spans="1:65" s="2" customFormat="1" ht="11.25">
      <c r="A786" s="31"/>
      <c r="B786" s="32"/>
      <c r="C786" s="33"/>
      <c r="D786" s="207" t="s">
        <v>382</v>
      </c>
      <c r="E786" s="33"/>
      <c r="F786" s="208" t="s">
        <v>1472</v>
      </c>
      <c r="G786" s="33"/>
      <c r="H786" s="33"/>
      <c r="I786" s="33"/>
      <c r="J786" s="33"/>
      <c r="K786" s="33"/>
      <c r="L786" s="36"/>
      <c r="M786" s="183"/>
      <c r="N786" s="184"/>
      <c r="O786" s="61"/>
      <c r="P786" s="61"/>
      <c r="Q786" s="61"/>
      <c r="R786" s="61"/>
      <c r="S786" s="61"/>
      <c r="T786" s="62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T786" s="17" t="s">
        <v>382</v>
      </c>
      <c r="AU786" s="17" t="s">
        <v>76</v>
      </c>
    </row>
    <row r="787" spans="1:65" s="13" customFormat="1" ht="11.25">
      <c r="B787" s="185"/>
      <c r="C787" s="186"/>
      <c r="D787" s="181" t="s">
        <v>117</v>
      </c>
      <c r="E787" s="187" t="s">
        <v>17</v>
      </c>
      <c r="F787" s="188" t="s">
        <v>1473</v>
      </c>
      <c r="G787" s="186"/>
      <c r="H787" s="189">
        <v>122</v>
      </c>
      <c r="I787" s="186"/>
      <c r="J787" s="186"/>
      <c r="K787" s="186"/>
      <c r="L787" s="190"/>
      <c r="M787" s="191"/>
      <c r="N787" s="192"/>
      <c r="O787" s="192"/>
      <c r="P787" s="192"/>
      <c r="Q787" s="192"/>
      <c r="R787" s="192"/>
      <c r="S787" s="192"/>
      <c r="T787" s="193"/>
      <c r="AT787" s="194" t="s">
        <v>117</v>
      </c>
      <c r="AU787" s="194" t="s">
        <v>76</v>
      </c>
      <c r="AV787" s="13" t="s">
        <v>76</v>
      </c>
      <c r="AW787" s="13" t="s">
        <v>28</v>
      </c>
      <c r="AX787" s="13" t="s">
        <v>74</v>
      </c>
      <c r="AY787" s="194" t="s">
        <v>105</v>
      </c>
    </row>
    <row r="788" spans="1:65" s="2" customFormat="1" ht="16.5" customHeight="1">
      <c r="A788" s="31"/>
      <c r="B788" s="32"/>
      <c r="C788" s="169" t="s">
        <v>1474</v>
      </c>
      <c r="D788" s="169" t="s">
        <v>108</v>
      </c>
      <c r="E788" s="170" t="s">
        <v>1475</v>
      </c>
      <c r="F788" s="171" t="s">
        <v>1476</v>
      </c>
      <c r="G788" s="172" t="s">
        <v>263</v>
      </c>
      <c r="H788" s="173">
        <v>183</v>
      </c>
      <c r="I788" s="174">
        <v>1550</v>
      </c>
      <c r="J788" s="174">
        <f>ROUND(I788*H788,2)</f>
        <v>283650</v>
      </c>
      <c r="K788" s="171" t="s">
        <v>379</v>
      </c>
      <c r="L788" s="36"/>
      <c r="M788" s="175" t="s">
        <v>17</v>
      </c>
      <c r="N788" s="176" t="s">
        <v>37</v>
      </c>
      <c r="O788" s="177">
        <v>2.15</v>
      </c>
      <c r="P788" s="177">
        <f>O788*H788</f>
        <v>393.45</v>
      </c>
      <c r="Q788" s="177">
        <v>1.2899999999999999E-3</v>
      </c>
      <c r="R788" s="177">
        <f>Q788*H788</f>
        <v>0.23606999999999997</v>
      </c>
      <c r="S788" s="177">
        <v>1E-3</v>
      </c>
      <c r="T788" s="178">
        <f>S788*H788</f>
        <v>0.183</v>
      </c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R788" s="179" t="s">
        <v>113</v>
      </c>
      <c r="AT788" s="179" t="s">
        <v>108</v>
      </c>
      <c r="AU788" s="179" t="s">
        <v>76</v>
      </c>
      <c r="AY788" s="17" t="s">
        <v>105</v>
      </c>
      <c r="BE788" s="180">
        <f>IF(N788="základní",J788,0)</f>
        <v>283650</v>
      </c>
      <c r="BF788" s="180">
        <f>IF(N788="snížená",J788,0)</f>
        <v>0</v>
      </c>
      <c r="BG788" s="180">
        <f>IF(N788="zákl. přenesená",J788,0)</f>
        <v>0</v>
      </c>
      <c r="BH788" s="180">
        <f>IF(N788="sníž. přenesená",J788,0)</f>
        <v>0</v>
      </c>
      <c r="BI788" s="180">
        <f>IF(N788="nulová",J788,0)</f>
        <v>0</v>
      </c>
      <c r="BJ788" s="17" t="s">
        <v>74</v>
      </c>
      <c r="BK788" s="180">
        <f>ROUND(I788*H788,2)</f>
        <v>283650</v>
      </c>
      <c r="BL788" s="17" t="s">
        <v>113</v>
      </c>
      <c r="BM788" s="179" t="s">
        <v>1477</v>
      </c>
    </row>
    <row r="789" spans="1:65" s="2" customFormat="1" ht="19.5">
      <c r="A789" s="31"/>
      <c r="B789" s="32"/>
      <c r="C789" s="33"/>
      <c r="D789" s="181" t="s">
        <v>115</v>
      </c>
      <c r="E789" s="33"/>
      <c r="F789" s="182" t="s">
        <v>1478</v>
      </c>
      <c r="G789" s="33"/>
      <c r="H789" s="33"/>
      <c r="I789" s="33"/>
      <c r="J789" s="33"/>
      <c r="K789" s="33"/>
      <c r="L789" s="36"/>
      <c r="M789" s="183"/>
      <c r="N789" s="184"/>
      <c r="O789" s="61"/>
      <c r="P789" s="61"/>
      <c r="Q789" s="61"/>
      <c r="R789" s="61"/>
      <c r="S789" s="61"/>
      <c r="T789" s="62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T789" s="17" t="s">
        <v>115</v>
      </c>
      <c r="AU789" s="17" t="s">
        <v>76</v>
      </c>
    </row>
    <row r="790" spans="1:65" s="2" customFormat="1" ht="11.25">
      <c r="A790" s="31"/>
      <c r="B790" s="32"/>
      <c r="C790" s="33"/>
      <c r="D790" s="207" t="s">
        <v>382</v>
      </c>
      <c r="E790" s="33"/>
      <c r="F790" s="208" t="s">
        <v>1479</v>
      </c>
      <c r="G790" s="33"/>
      <c r="H790" s="33"/>
      <c r="I790" s="33"/>
      <c r="J790" s="33"/>
      <c r="K790" s="33"/>
      <c r="L790" s="36"/>
      <c r="M790" s="183"/>
      <c r="N790" s="184"/>
      <c r="O790" s="61"/>
      <c r="P790" s="61"/>
      <c r="Q790" s="61"/>
      <c r="R790" s="61"/>
      <c r="S790" s="61"/>
      <c r="T790" s="62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T790" s="17" t="s">
        <v>382</v>
      </c>
      <c r="AU790" s="17" t="s">
        <v>76</v>
      </c>
    </row>
    <row r="791" spans="1:65" s="13" customFormat="1" ht="11.25">
      <c r="B791" s="185"/>
      <c r="C791" s="186"/>
      <c r="D791" s="181" t="s">
        <v>117</v>
      </c>
      <c r="E791" s="187" t="s">
        <v>17</v>
      </c>
      <c r="F791" s="188" t="s">
        <v>1480</v>
      </c>
      <c r="G791" s="186"/>
      <c r="H791" s="189">
        <v>183</v>
      </c>
      <c r="I791" s="186"/>
      <c r="J791" s="186"/>
      <c r="K791" s="186"/>
      <c r="L791" s="190"/>
      <c r="M791" s="191"/>
      <c r="N791" s="192"/>
      <c r="O791" s="192"/>
      <c r="P791" s="192"/>
      <c r="Q791" s="192"/>
      <c r="R791" s="192"/>
      <c r="S791" s="192"/>
      <c r="T791" s="193"/>
      <c r="AT791" s="194" t="s">
        <v>117</v>
      </c>
      <c r="AU791" s="194" t="s">
        <v>76</v>
      </c>
      <c r="AV791" s="13" t="s">
        <v>76</v>
      </c>
      <c r="AW791" s="13" t="s">
        <v>28</v>
      </c>
      <c r="AX791" s="13" t="s">
        <v>74</v>
      </c>
      <c r="AY791" s="194" t="s">
        <v>105</v>
      </c>
    </row>
    <row r="792" spans="1:65" s="2" customFormat="1" ht="24.2" customHeight="1">
      <c r="A792" s="31"/>
      <c r="B792" s="32"/>
      <c r="C792" s="195" t="s">
        <v>1481</v>
      </c>
      <c r="D792" s="195" t="s">
        <v>134</v>
      </c>
      <c r="E792" s="196" t="s">
        <v>1482</v>
      </c>
      <c r="F792" s="197" t="s">
        <v>1483</v>
      </c>
      <c r="G792" s="198" t="s">
        <v>263</v>
      </c>
      <c r="H792" s="199">
        <v>183</v>
      </c>
      <c r="I792" s="200">
        <v>230.25</v>
      </c>
      <c r="J792" s="200">
        <f>ROUND(I792*H792,2)</f>
        <v>42135.75</v>
      </c>
      <c r="K792" s="197" t="s">
        <v>17</v>
      </c>
      <c r="L792" s="201"/>
      <c r="M792" s="202" t="s">
        <v>17</v>
      </c>
      <c r="N792" s="203" t="s">
        <v>37</v>
      </c>
      <c r="O792" s="177">
        <v>0</v>
      </c>
      <c r="P792" s="177">
        <f>O792*H792</f>
        <v>0</v>
      </c>
      <c r="Q792" s="177">
        <v>8.0000000000000007E-5</v>
      </c>
      <c r="R792" s="177">
        <f>Q792*H792</f>
        <v>1.4640000000000002E-2</v>
      </c>
      <c r="S792" s="177">
        <v>0</v>
      </c>
      <c r="T792" s="178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79" t="s">
        <v>138</v>
      </c>
      <c r="AT792" s="179" t="s">
        <v>134</v>
      </c>
      <c r="AU792" s="179" t="s">
        <v>76</v>
      </c>
      <c r="AY792" s="17" t="s">
        <v>105</v>
      </c>
      <c r="BE792" s="180">
        <f>IF(N792="základní",J792,0)</f>
        <v>42135.75</v>
      </c>
      <c r="BF792" s="180">
        <f>IF(N792="snížená",J792,0)</f>
        <v>0</v>
      </c>
      <c r="BG792" s="180">
        <f>IF(N792="zákl. přenesená",J792,0)</f>
        <v>0</v>
      </c>
      <c r="BH792" s="180">
        <f>IF(N792="sníž. přenesená",J792,0)</f>
        <v>0</v>
      </c>
      <c r="BI792" s="180">
        <f>IF(N792="nulová",J792,0)</f>
        <v>0</v>
      </c>
      <c r="BJ792" s="17" t="s">
        <v>74</v>
      </c>
      <c r="BK792" s="180">
        <f>ROUND(I792*H792,2)</f>
        <v>42135.75</v>
      </c>
      <c r="BL792" s="17" t="s">
        <v>113</v>
      </c>
      <c r="BM792" s="179" t="s">
        <v>1484</v>
      </c>
    </row>
    <row r="793" spans="1:65" s="2" customFormat="1" ht="11.25">
      <c r="A793" s="31"/>
      <c r="B793" s="32"/>
      <c r="C793" s="33"/>
      <c r="D793" s="181" t="s">
        <v>115</v>
      </c>
      <c r="E793" s="33"/>
      <c r="F793" s="182" t="s">
        <v>1483</v>
      </c>
      <c r="G793" s="33"/>
      <c r="H793" s="33"/>
      <c r="I793" s="33"/>
      <c r="J793" s="33"/>
      <c r="K793" s="33"/>
      <c r="L793" s="36"/>
      <c r="M793" s="183"/>
      <c r="N793" s="184"/>
      <c r="O793" s="61"/>
      <c r="P793" s="61"/>
      <c r="Q793" s="61"/>
      <c r="R793" s="61"/>
      <c r="S793" s="61"/>
      <c r="T793" s="62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T793" s="17" t="s">
        <v>115</v>
      </c>
      <c r="AU793" s="17" t="s">
        <v>76</v>
      </c>
    </row>
    <row r="794" spans="1:65" s="13" customFormat="1" ht="11.25">
      <c r="B794" s="185"/>
      <c r="C794" s="186"/>
      <c r="D794" s="181" t="s">
        <v>117</v>
      </c>
      <c r="E794" s="187" t="s">
        <v>17</v>
      </c>
      <c r="F794" s="188" t="s">
        <v>1480</v>
      </c>
      <c r="G794" s="186"/>
      <c r="H794" s="189">
        <v>183</v>
      </c>
      <c r="I794" s="186"/>
      <c r="J794" s="186"/>
      <c r="K794" s="186"/>
      <c r="L794" s="190"/>
      <c r="M794" s="191"/>
      <c r="N794" s="192"/>
      <c r="O794" s="192"/>
      <c r="P794" s="192"/>
      <c r="Q794" s="192"/>
      <c r="R794" s="192"/>
      <c r="S794" s="192"/>
      <c r="T794" s="193"/>
      <c r="AT794" s="194" t="s">
        <v>117</v>
      </c>
      <c r="AU794" s="194" t="s">
        <v>76</v>
      </c>
      <c r="AV794" s="13" t="s">
        <v>76</v>
      </c>
      <c r="AW794" s="13" t="s">
        <v>28</v>
      </c>
      <c r="AX794" s="13" t="s">
        <v>74</v>
      </c>
      <c r="AY794" s="194" t="s">
        <v>105</v>
      </c>
    </row>
    <row r="795" spans="1:65" s="2" customFormat="1" ht="16.5" customHeight="1">
      <c r="A795" s="31"/>
      <c r="B795" s="32"/>
      <c r="C795" s="169" t="s">
        <v>1485</v>
      </c>
      <c r="D795" s="169" t="s">
        <v>108</v>
      </c>
      <c r="E795" s="170" t="s">
        <v>1486</v>
      </c>
      <c r="F795" s="171" t="s">
        <v>1487</v>
      </c>
      <c r="G795" s="172" t="s">
        <v>144</v>
      </c>
      <c r="H795" s="173">
        <v>12</v>
      </c>
      <c r="I795" s="174">
        <v>4110</v>
      </c>
      <c r="J795" s="174">
        <f>ROUND(I795*H795,2)</f>
        <v>49320</v>
      </c>
      <c r="K795" s="171" t="s">
        <v>379</v>
      </c>
      <c r="L795" s="36"/>
      <c r="M795" s="175" t="s">
        <v>17</v>
      </c>
      <c r="N795" s="176" t="s">
        <v>37</v>
      </c>
      <c r="O795" s="177">
        <v>3.0289999999999999</v>
      </c>
      <c r="P795" s="177">
        <f>O795*H795</f>
        <v>36.347999999999999</v>
      </c>
      <c r="Q795" s="177">
        <v>2.7699999999999999E-3</v>
      </c>
      <c r="R795" s="177">
        <f>Q795*H795</f>
        <v>3.3239999999999999E-2</v>
      </c>
      <c r="S795" s="177">
        <v>0</v>
      </c>
      <c r="T795" s="178">
        <f>S795*H795</f>
        <v>0</v>
      </c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R795" s="179" t="s">
        <v>113</v>
      </c>
      <c r="AT795" s="179" t="s">
        <v>108</v>
      </c>
      <c r="AU795" s="179" t="s">
        <v>76</v>
      </c>
      <c r="AY795" s="17" t="s">
        <v>105</v>
      </c>
      <c r="BE795" s="180">
        <f>IF(N795="základní",J795,0)</f>
        <v>49320</v>
      </c>
      <c r="BF795" s="180">
        <f>IF(N795="snížená",J795,0)</f>
        <v>0</v>
      </c>
      <c r="BG795" s="180">
        <f>IF(N795="zákl. přenesená",J795,0)</f>
        <v>0</v>
      </c>
      <c r="BH795" s="180">
        <f>IF(N795="sníž. přenesená",J795,0)</f>
        <v>0</v>
      </c>
      <c r="BI795" s="180">
        <f>IF(N795="nulová",J795,0)</f>
        <v>0</v>
      </c>
      <c r="BJ795" s="17" t="s">
        <v>74</v>
      </c>
      <c r="BK795" s="180">
        <f>ROUND(I795*H795,2)</f>
        <v>49320</v>
      </c>
      <c r="BL795" s="17" t="s">
        <v>113</v>
      </c>
      <c r="BM795" s="179" t="s">
        <v>1488</v>
      </c>
    </row>
    <row r="796" spans="1:65" s="2" customFormat="1" ht="11.25">
      <c r="A796" s="31"/>
      <c r="B796" s="32"/>
      <c r="C796" s="33"/>
      <c r="D796" s="181" t="s">
        <v>115</v>
      </c>
      <c r="E796" s="33"/>
      <c r="F796" s="182" t="s">
        <v>1489</v>
      </c>
      <c r="G796" s="33"/>
      <c r="H796" s="33"/>
      <c r="I796" s="33"/>
      <c r="J796" s="33"/>
      <c r="K796" s="33"/>
      <c r="L796" s="36"/>
      <c r="M796" s="183"/>
      <c r="N796" s="184"/>
      <c r="O796" s="61"/>
      <c r="P796" s="61"/>
      <c r="Q796" s="61"/>
      <c r="R796" s="61"/>
      <c r="S796" s="61"/>
      <c r="T796" s="62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T796" s="17" t="s">
        <v>115</v>
      </c>
      <c r="AU796" s="17" t="s">
        <v>76</v>
      </c>
    </row>
    <row r="797" spans="1:65" s="2" customFormat="1" ht="11.25">
      <c r="A797" s="31"/>
      <c r="B797" s="32"/>
      <c r="C797" s="33"/>
      <c r="D797" s="207" t="s">
        <v>382</v>
      </c>
      <c r="E797" s="33"/>
      <c r="F797" s="208" t="s">
        <v>1490</v>
      </c>
      <c r="G797" s="33"/>
      <c r="H797" s="33"/>
      <c r="I797" s="33"/>
      <c r="J797" s="33"/>
      <c r="K797" s="33"/>
      <c r="L797" s="36"/>
      <c r="M797" s="183"/>
      <c r="N797" s="184"/>
      <c r="O797" s="61"/>
      <c r="P797" s="61"/>
      <c r="Q797" s="61"/>
      <c r="R797" s="61"/>
      <c r="S797" s="61"/>
      <c r="T797" s="62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T797" s="17" t="s">
        <v>382</v>
      </c>
      <c r="AU797" s="17" t="s">
        <v>76</v>
      </c>
    </row>
    <row r="798" spans="1:65" s="13" customFormat="1" ht="11.25">
      <c r="B798" s="185"/>
      <c r="C798" s="186"/>
      <c r="D798" s="181" t="s">
        <v>117</v>
      </c>
      <c r="E798" s="187" t="s">
        <v>17</v>
      </c>
      <c r="F798" s="188" t="s">
        <v>171</v>
      </c>
      <c r="G798" s="186"/>
      <c r="H798" s="189">
        <v>12</v>
      </c>
      <c r="I798" s="186"/>
      <c r="J798" s="186"/>
      <c r="K798" s="186"/>
      <c r="L798" s="190"/>
      <c r="M798" s="191"/>
      <c r="N798" s="192"/>
      <c r="O798" s="192"/>
      <c r="P798" s="192"/>
      <c r="Q798" s="192"/>
      <c r="R798" s="192"/>
      <c r="S798" s="192"/>
      <c r="T798" s="193"/>
      <c r="AT798" s="194" t="s">
        <v>117</v>
      </c>
      <c r="AU798" s="194" t="s">
        <v>76</v>
      </c>
      <c r="AV798" s="13" t="s">
        <v>76</v>
      </c>
      <c r="AW798" s="13" t="s">
        <v>28</v>
      </c>
      <c r="AX798" s="13" t="s">
        <v>74</v>
      </c>
      <c r="AY798" s="194" t="s">
        <v>105</v>
      </c>
    </row>
    <row r="799" spans="1:65" s="12" customFormat="1" ht="22.9" customHeight="1">
      <c r="B799" s="154"/>
      <c r="C799" s="155"/>
      <c r="D799" s="156" t="s">
        <v>65</v>
      </c>
      <c r="E799" s="167" t="s">
        <v>1491</v>
      </c>
      <c r="F799" s="167" t="s">
        <v>1492</v>
      </c>
      <c r="G799" s="155"/>
      <c r="H799" s="155"/>
      <c r="I799" s="155"/>
      <c r="J799" s="168">
        <f>BK799</f>
        <v>2310622.2399999998</v>
      </c>
      <c r="K799" s="155"/>
      <c r="L799" s="159"/>
      <c r="M799" s="160"/>
      <c r="N799" s="161"/>
      <c r="O799" s="161"/>
      <c r="P799" s="162">
        <f>SUM(P800:P848)</f>
        <v>1179.379987</v>
      </c>
      <c r="Q799" s="161"/>
      <c r="R799" s="162">
        <f>SUM(R800:R848)</f>
        <v>0</v>
      </c>
      <c r="S799" s="161"/>
      <c r="T799" s="163">
        <f>SUM(T800:T848)</f>
        <v>0</v>
      </c>
      <c r="AR799" s="164" t="s">
        <v>74</v>
      </c>
      <c r="AT799" s="165" t="s">
        <v>65</v>
      </c>
      <c r="AU799" s="165" t="s">
        <v>74</v>
      </c>
      <c r="AY799" s="164" t="s">
        <v>105</v>
      </c>
      <c r="BK799" s="166">
        <f>SUM(BK800:BK848)</f>
        <v>2310622.2399999998</v>
      </c>
    </row>
    <row r="800" spans="1:65" s="2" customFormat="1" ht="16.5" customHeight="1">
      <c r="A800" s="31"/>
      <c r="B800" s="32"/>
      <c r="C800" s="169" t="s">
        <v>1493</v>
      </c>
      <c r="D800" s="169" t="s">
        <v>108</v>
      </c>
      <c r="E800" s="170" t="s">
        <v>1494</v>
      </c>
      <c r="F800" s="171" t="s">
        <v>1495</v>
      </c>
      <c r="G800" s="172" t="s">
        <v>137</v>
      </c>
      <c r="H800" s="173">
        <v>687.49900000000002</v>
      </c>
      <c r="I800" s="174">
        <v>324</v>
      </c>
      <c r="J800" s="174">
        <f>ROUND(I800*H800,2)</f>
        <v>222749.68</v>
      </c>
      <c r="K800" s="171" t="s">
        <v>379</v>
      </c>
      <c r="L800" s="36"/>
      <c r="M800" s="175" t="s">
        <v>17</v>
      </c>
      <c r="N800" s="176" t="s">
        <v>37</v>
      </c>
      <c r="O800" s="177">
        <v>0.125</v>
      </c>
      <c r="P800" s="177">
        <f>O800*H800</f>
        <v>85.937375000000003</v>
      </c>
      <c r="Q800" s="177">
        <v>0</v>
      </c>
      <c r="R800" s="177">
        <f>Q800*H800</f>
        <v>0</v>
      </c>
      <c r="S800" s="177">
        <v>0</v>
      </c>
      <c r="T800" s="178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79" t="s">
        <v>113</v>
      </c>
      <c r="AT800" s="179" t="s">
        <v>108</v>
      </c>
      <c r="AU800" s="179" t="s">
        <v>76</v>
      </c>
      <c r="AY800" s="17" t="s">
        <v>105</v>
      </c>
      <c r="BE800" s="180">
        <f>IF(N800="základní",J800,0)</f>
        <v>222749.68</v>
      </c>
      <c r="BF800" s="180">
        <f>IF(N800="snížená",J800,0)</f>
        <v>0</v>
      </c>
      <c r="BG800" s="180">
        <f>IF(N800="zákl. přenesená",J800,0)</f>
        <v>0</v>
      </c>
      <c r="BH800" s="180">
        <f>IF(N800="sníž. přenesená",J800,0)</f>
        <v>0</v>
      </c>
      <c r="BI800" s="180">
        <f>IF(N800="nulová",J800,0)</f>
        <v>0</v>
      </c>
      <c r="BJ800" s="17" t="s">
        <v>74</v>
      </c>
      <c r="BK800" s="180">
        <f>ROUND(I800*H800,2)</f>
        <v>222749.68</v>
      </c>
      <c r="BL800" s="17" t="s">
        <v>113</v>
      </c>
      <c r="BM800" s="179" t="s">
        <v>1496</v>
      </c>
    </row>
    <row r="801" spans="1:65" s="2" customFormat="1" ht="11.25">
      <c r="A801" s="31"/>
      <c r="B801" s="32"/>
      <c r="C801" s="33"/>
      <c r="D801" s="181" t="s">
        <v>115</v>
      </c>
      <c r="E801" s="33"/>
      <c r="F801" s="182" t="s">
        <v>1497</v>
      </c>
      <c r="G801" s="33"/>
      <c r="H801" s="33"/>
      <c r="I801" s="33"/>
      <c r="J801" s="33"/>
      <c r="K801" s="33"/>
      <c r="L801" s="36"/>
      <c r="M801" s="183"/>
      <c r="N801" s="184"/>
      <c r="O801" s="61"/>
      <c r="P801" s="61"/>
      <c r="Q801" s="61"/>
      <c r="R801" s="61"/>
      <c r="S801" s="61"/>
      <c r="T801" s="62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T801" s="17" t="s">
        <v>115</v>
      </c>
      <c r="AU801" s="17" t="s">
        <v>76</v>
      </c>
    </row>
    <row r="802" spans="1:65" s="2" customFormat="1" ht="11.25">
      <c r="A802" s="31"/>
      <c r="B802" s="32"/>
      <c r="C802" s="33"/>
      <c r="D802" s="207" t="s">
        <v>382</v>
      </c>
      <c r="E802" s="33"/>
      <c r="F802" s="208" t="s">
        <v>1498</v>
      </c>
      <c r="G802" s="33"/>
      <c r="H802" s="33"/>
      <c r="I802" s="33"/>
      <c r="J802" s="33"/>
      <c r="K802" s="33"/>
      <c r="L802" s="36"/>
      <c r="M802" s="183"/>
      <c r="N802" s="184"/>
      <c r="O802" s="61"/>
      <c r="P802" s="61"/>
      <c r="Q802" s="61"/>
      <c r="R802" s="61"/>
      <c r="S802" s="61"/>
      <c r="T802" s="62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T802" s="17" t="s">
        <v>382</v>
      </c>
      <c r="AU802" s="17" t="s">
        <v>76</v>
      </c>
    </row>
    <row r="803" spans="1:65" s="2" customFormat="1" ht="16.5" customHeight="1">
      <c r="A803" s="31"/>
      <c r="B803" s="32"/>
      <c r="C803" s="169" t="s">
        <v>1499</v>
      </c>
      <c r="D803" s="169" t="s">
        <v>108</v>
      </c>
      <c r="E803" s="170" t="s">
        <v>1500</v>
      </c>
      <c r="F803" s="171" t="s">
        <v>1501</v>
      </c>
      <c r="G803" s="172" t="s">
        <v>137</v>
      </c>
      <c r="H803" s="173">
        <v>687.49900000000002</v>
      </c>
      <c r="I803" s="174">
        <v>14.2</v>
      </c>
      <c r="J803" s="174">
        <f>ROUND(I803*H803,2)</f>
        <v>9762.49</v>
      </c>
      <c r="K803" s="171" t="s">
        <v>379</v>
      </c>
      <c r="L803" s="36"/>
      <c r="M803" s="175" t="s">
        <v>17</v>
      </c>
      <c r="N803" s="176" t="s">
        <v>37</v>
      </c>
      <c r="O803" s="177">
        <v>6.0000000000000001E-3</v>
      </c>
      <c r="P803" s="177">
        <f>O803*H803</f>
        <v>4.124994</v>
      </c>
      <c r="Q803" s="177">
        <v>0</v>
      </c>
      <c r="R803" s="177">
        <f>Q803*H803</f>
        <v>0</v>
      </c>
      <c r="S803" s="177">
        <v>0</v>
      </c>
      <c r="T803" s="178">
        <f>S803*H803</f>
        <v>0</v>
      </c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R803" s="179" t="s">
        <v>113</v>
      </c>
      <c r="AT803" s="179" t="s">
        <v>108</v>
      </c>
      <c r="AU803" s="179" t="s">
        <v>76</v>
      </c>
      <c r="AY803" s="17" t="s">
        <v>105</v>
      </c>
      <c r="BE803" s="180">
        <f>IF(N803="základní",J803,0)</f>
        <v>9762.49</v>
      </c>
      <c r="BF803" s="180">
        <f>IF(N803="snížená",J803,0)</f>
        <v>0</v>
      </c>
      <c r="BG803" s="180">
        <f>IF(N803="zákl. přenesená",J803,0)</f>
        <v>0</v>
      </c>
      <c r="BH803" s="180">
        <f>IF(N803="sníž. přenesená",J803,0)</f>
        <v>0</v>
      </c>
      <c r="BI803" s="180">
        <f>IF(N803="nulová",J803,0)</f>
        <v>0</v>
      </c>
      <c r="BJ803" s="17" t="s">
        <v>74</v>
      </c>
      <c r="BK803" s="180">
        <f>ROUND(I803*H803,2)</f>
        <v>9762.49</v>
      </c>
      <c r="BL803" s="17" t="s">
        <v>113</v>
      </c>
      <c r="BM803" s="179" t="s">
        <v>1502</v>
      </c>
    </row>
    <row r="804" spans="1:65" s="2" customFormat="1" ht="19.5">
      <c r="A804" s="31"/>
      <c r="B804" s="32"/>
      <c r="C804" s="33"/>
      <c r="D804" s="181" t="s">
        <v>115</v>
      </c>
      <c r="E804" s="33"/>
      <c r="F804" s="182" t="s">
        <v>1503</v>
      </c>
      <c r="G804" s="33"/>
      <c r="H804" s="33"/>
      <c r="I804" s="33"/>
      <c r="J804" s="33"/>
      <c r="K804" s="33"/>
      <c r="L804" s="36"/>
      <c r="M804" s="183"/>
      <c r="N804" s="184"/>
      <c r="O804" s="61"/>
      <c r="P804" s="61"/>
      <c r="Q804" s="61"/>
      <c r="R804" s="61"/>
      <c r="S804" s="61"/>
      <c r="T804" s="62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T804" s="17" t="s">
        <v>115</v>
      </c>
      <c r="AU804" s="17" t="s">
        <v>76</v>
      </c>
    </row>
    <row r="805" spans="1:65" s="2" customFormat="1" ht="11.25">
      <c r="A805" s="31"/>
      <c r="B805" s="32"/>
      <c r="C805" s="33"/>
      <c r="D805" s="207" t="s">
        <v>382</v>
      </c>
      <c r="E805" s="33"/>
      <c r="F805" s="208" t="s">
        <v>1504</v>
      </c>
      <c r="G805" s="33"/>
      <c r="H805" s="33"/>
      <c r="I805" s="33"/>
      <c r="J805" s="33"/>
      <c r="K805" s="33"/>
      <c r="L805" s="36"/>
      <c r="M805" s="183"/>
      <c r="N805" s="184"/>
      <c r="O805" s="61"/>
      <c r="P805" s="61"/>
      <c r="Q805" s="61"/>
      <c r="R805" s="61"/>
      <c r="S805" s="61"/>
      <c r="T805" s="62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T805" s="17" t="s">
        <v>382</v>
      </c>
      <c r="AU805" s="17" t="s">
        <v>76</v>
      </c>
    </row>
    <row r="806" spans="1:65" s="2" customFormat="1" ht="21.75" customHeight="1">
      <c r="A806" s="31"/>
      <c r="B806" s="32"/>
      <c r="C806" s="169" t="s">
        <v>1505</v>
      </c>
      <c r="D806" s="169" t="s">
        <v>108</v>
      </c>
      <c r="E806" s="170" t="s">
        <v>1506</v>
      </c>
      <c r="F806" s="171" t="s">
        <v>1507</v>
      </c>
      <c r="G806" s="172" t="s">
        <v>137</v>
      </c>
      <c r="H806" s="173">
        <v>45.905000000000001</v>
      </c>
      <c r="I806" s="174">
        <v>1460</v>
      </c>
      <c r="J806" s="174">
        <f>ROUND(I806*H806,2)</f>
        <v>67021.3</v>
      </c>
      <c r="K806" s="171" t="s">
        <v>379</v>
      </c>
      <c r="L806" s="36"/>
      <c r="M806" s="175" t="s">
        <v>17</v>
      </c>
      <c r="N806" s="176" t="s">
        <v>37</v>
      </c>
      <c r="O806" s="177">
        <v>0</v>
      </c>
      <c r="P806" s="177">
        <f>O806*H806</f>
        <v>0</v>
      </c>
      <c r="Q806" s="177">
        <v>0</v>
      </c>
      <c r="R806" s="177">
        <f>Q806*H806</f>
        <v>0</v>
      </c>
      <c r="S806" s="177">
        <v>0</v>
      </c>
      <c r="T806" s="178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79" t="s">
        <v>113</v>
      </c>
      <c r="AT806" s="179" t="s">
        <v>108</v>
      </c>
      <c r="AU806" s="179" t="s">
        <v>76</v>
      </c>
      <c r="AY806" s="17" t="s">
        <v>105</v>
      </c>
      <c r="BE806" s="180">
        <f>IF(N806="základní",J806,0)</f>
        <v>67021.3</v>
      </c>
      <c r="BF806" s="180">
        <f>IF(N806="snížená",J806,0)</f>
        <v>0</v>
      </c>
      <c r="BG806" s="180">
        <f>IF(N806="zákl. přenesená",J806,0)</f>
        <v>0</v>
      </c>
      <c r="BH806" s="180">
        <f>IF(N806="sníž. přenesená",J806,0)</f>
        <v>0</v>
      </c>
      <c r="BI806" s="180">
        <f>IF(N806="nulová",J806,0)</f>
        <v>0</v>
      </c>
      <c r="BJ806" s="17" t="s">
        <v>74</v>
      </c>
      <c r="BK806" s="180">
        <f>ROUND(I806*H806,2)</f>
        <v>67021.3</v>
      </c>
      <c r="BL806" s="17" t="s">
        <v>113</v>
      </c>
      <c r="BM806" s="179" t="s">
        <v>1508</v>
      </c>
    </row>
    <row r="807" spans="1:65" s="2" customFormat="1" ht="11.25">
      <c r="A807" s="31"/>
      <c r="B807" s="32"/>
      <c r="C807" s="33"/>
      <c r="D807" s="181" t="s">
        <v>115</v>
      </c>
      <c r="E807" s="33"/>
      <c r="F807" s="182" t="s">
        <v>1509</v>
      </c>
      <c r="G807" s="33"/>
      <c r="H807" s="33"/>
      <c r="I807" s="33"/>
      <c r="J807" s="33"/>
      <c r="K807" s="33"/>
      <c r="L807" s="36"/>
      <c r="M807" s="183"/>
      <c r="N807" s="184"/>
      <c r="O807" s="61"/>
      <c r="P807" s="61"/>
      <c r="Q807" s="61"/>
      <c r="R807" s="61"/>
      <c r="S807" s="61"/>
      <c r="T807" s="62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T807" s="17" t="s">
        <v>115</v>
      </c>
      <c r="AU807" s="17" t="s">
        <v>76</v>
      </c>
    </row>
    <row r="808" spans="1:65" s="2" customFormat="1" ht="11.25">
      <c r="A808" s="31"/>
      <c r="B808" s="32"/>
      <c r="C808" s="33"/>
      <c r="D808" s="207" t="s">
        <v>382</v>
      </c>
      <c r="E808" s="33"/>
      <c r="F808" s="208" t="s">
        <v>1510</v>
      </c>
      <c r="G808" s="33"/>
      <c r="H808" s="33"/>
      <c r="I808" s="33"/>
      <c r="J808" s="33"/>
      <c r="K808" s="33"/>
      <c r="L808" s="36"/>
      <c r="M808" s="183"/>
      <c r="N808" s="184"/>
      <c r="O808" s="61"/>
      <c r="P808" s="61"/>
      <c r="Q808" s="61"/>
      <c r="R808" s="61"/>
      <c r="S808" s="61"/>
      <c r="T808" s="62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T808" s="17" t="s">
        <v>382</v>
      </c>
      <c r="AU808" s="17" t="s">
        <v>76</v>
      </c>
    </row>
    <row r="809" spans="1:65" s="13" customFormat="1" ht="11.25">
      <c r="B809" s="185"/>
      <c r="C809" s="186"/>
      <c r="D809" s="181" t="s">
        <v>117</v>
      </c>
      <c r="E809" s="187" t="s">
        <v>17</v>
      </c>
      <c r="F809" s="188" t="s">
        <v>1511</v>
      </c>
      <c r="G809" s="186"/>
      <c r="H809" s="189">
        <v>45.905000000000001</v>
      </c>
      <c r="I809" s="186"/>
      <c r="J809" s="186"/>
      <c r="K809" s="186"/>
      <c r="L809" s="190"/>
      <c r="M809" s="191"/>
      <c r="N809" s="192"/>
      <c r="O809" s="192"/>
      <c r="P809" s="192"/>
      <c r="Q809" s="192"/>
      <c r="R809" s="192"/>
      <c r="S809" s="192"/>
      <c r="T809" s="193"/>
      <c r="AT809" s="194" t="s">
        <v>117</v>
      </c>
      <c r="AU809" s="194" t="s">
        <v>76</v>
      </c>
      <c r="AV809" s="13" t="s">
        <v>76</v>
      </c>
      <c r="AW809" s="13" t="s">
        <v>28</v>
      </c>
      <c r="AX809" s="13" t="s">
        <v>74</v>
      </c>
      <c r="AY809" s="194" t="s">
        <v>105</v>
      </c>
    </row>
    <row r="810" spans="1:65" s="2" customFormat="1" ht="21.75" customHeight="1">
      <c r="A810" s="31"/>
      <c r="B810" s="32"/>
      <c r="C810" s="169" t="s">
        <v>1512</v>
      </c>
      <c r="D810" s="169" t="s">
        <v>108</v>
      </c>
      <c r="E810" s="170" t="s">
        <v>1513</v>
      </c>
      <c r="F810" s="171" t="s">
        <v>1514</v>
      </c>
      <c r="G810" s="172" t="s">
        <v>137</v>
      </c>
      <c r="H810" s="173">
        <v>45.232999999999997</v>
      </c>
      <c r="I810" s="174">
        <v>1700</v>
      </c>
      <c r="J810" s="174">
        <f>ROUND(I810*H810,2)</f>
        <v>76896.100000000006</v>
      </c>
      <c r="K810" s="171" t="s">
        <v>379</v>
      </c>
      <c r="L810" s="36"/>
      <c r="M810" s="175" t="s">
        <v>17</v>
      </c>
      <c r="N810" s="176" t="s">
        <v>37</v>
      </c>
      <c r="O810" s="177">
        <v>0</v>
      </c>
      <c r="P810" s="177">
        <f>O810*H810</f>
        <v>0</v>
      </c>
      <c r="Q810" s="177">
        <v>0</v>
      </c>
      <c r="R810" s="177">
        <f>Q810*H810</f>
        <v>0</v>
      </c>
      <c r="S810" s="177">
        <v>0</v>
      </c>
      <c r="T810" s="178">
        <f>S810*H810</f>
        <v>0</v>
      </c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R810" s="179" t="s">
        <v>113</v>
      </c>
      <c r="AT810" s="179" t="s">
        <v>108</v>
      </c>
      <c r="AU810" s="179" t="s">
        <v>76</v>
      </c>
      <c r="AY810" s="17" t="s">
        <v>105</v>
      </c>
      <c r="BE810" s="180">
        <f>IF(N810="základní",J810,0)</f>
        <v>76896.100000000006</v>
      </c>
      <c r="BF810" s="180">
        <f>IF(N810="snížená",J810,0)</f>
        <v>0</v>
      </c>
      <c r="BG810" s="180">
        <f>IF(N810="zákl. přenesená",J810,0)</f>
        <v>0</v>
      </c>
      <c r="BH810" s="180">
        <f>IF(N810="sníž. přenesená",J810,0)</f>
        <v>0</v>
      </c>
      <c r="BI810" s="180">
        <f>IF(N810="nulová",J810,0)</f>
        <v>0</v>
      </c>
      <c r="BJ810" s="17" t="s">
        <v>74</v>
      </c>
      <c r="BK810" s="180">
        <f>ROUND(I810*H810,2)</f>
        <v>76896.100000000006</v>
      </c>
      <c r="BL810" s="17" t="s">
        <v>113</v>
      </c>
      <c r="BM810" s="179" t="s">
        <v>1515</v>
      </c>
    </row>
    <row r="811" spans="1:65" s="2" customFormat="1" ht="19.5">
      <c r="A811" s="31"/>
      <c r="B811" s="32"/>
      <c r="C811" s="33"/>
      <c r="D811" s="181" t="s">
        <v>115</v>
      </c>
      <c r="E811" s="33"/>
      <c r="F811" s="182" t="s">
        <v>1516</v>
      </c>
      <c r="G811" s="33"/>
      <c r="H811" s="33"/>
      <c r="I811" s="33"/>
      <c r="J811" s="33"/>
      <c r="K811" s="33"/>
      <c r="L811" s="36"/>
      <c r="M811" s="183"/>
      <c r="N811" s="184"/>
      <c r="O811" s="61"/>
      <c r="P811" s="61"/>
      <c r="Q811" s="61"/>
      <c r="R811" s="61"/>
      <c r="S811" s="61"/>
      <c r="T811" s="62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T811" s="17" t="s">
        <v>115</v>
      </c>
      <c r="AU811" s="17" t="s">
        <v>76</v>
      </c>
    </row>
    <row r="812" spans="1:65" s="2" customFormat="1" ht="11.25">
      <c r="A812" s="31"/>
      <c r="B812" s="32"/>
      <c r="C812" s="33"/>
      <c r="D812" s="207" t="s">
        <v>382</v>
      </c>
      <c r="E812" s="33"/>
      <c r="F812" s="208" t="s">
        <v>1517</v>
      </c>
      <c r="G812" s="33"/>
      <c r="H812" s="33"/>
      <c r="I812" s="33"/>
      <c r="J812" s="33"/>
      <c r="K812" s="33"/>
      <c r="L812" s="36"/>
      <c r="M812" s="183"/>
      <c r="N812" s="184"/>
      <c r="O812" s="61"/>
      <c r="P812" s="61"/>
      <c r="Q812" s="61"/>
      <c r="R812" s="61"/>
      <c r="S812" s="61"/>
      <c r="T812" s="62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T812" s="17" t="s">
        <v>382</v>
      </c>
      <c r="AU812" s="17" t="s">
        <v>76</v>
      </c>
    </row>
    <row r="813" spans="1:65" s="13" customFormat="1" ht="11.25">
      <c r="B813" s="185"/>
      <c r="C813" s="186"/>
      <c r="D813" s="181" t="s">
        <v>117</v>
      </c>
      <c r="E813" s="187" t="s">
        <v>17</v>
      </c>
      <c r="F813" s="188" t="s">
        <v>1518</v>
      </c>
      <c r="G813" s="186"/>
      <c r="H813" s="189">
        <v>45.232999999999997</v>
      </c>
      <c r="I813" s="186"/>
      <c r="J813" s="186"/>
      <c r="K813" s="186"/>
      <c r="L813" s="190"/>
      <c r="M813" s="191"/>
      <c r="N813" s="192"/>
      <c r="O813" s="192"/>
      <c r="P813" s="192"/>
      <c r="Q813" s="192"/>
      <c r="R813" s="192"/>
      <c r="S813" s="192"/>
      <c r="T813" s="193"/>
      <c r="AT813" s="194" t="s">
        <v>117</v>
      </c>
      <c r="AU813" s="194" t="s">
        <v>76</v>
      </c>
      <c r="AV813" s="13" t="s">
        <v>76</v>
      </c>
      <c r="AW813" s="13" t="s">
        <v>28</v>
      </c>
      <c r="AX813" s="13" t="s">
        <v>74</v>
      </c>
      <c r="AY813" s="194" t="s">
        <v>105</v>
      </c>
    </row>
    <row r="814" spans="1:65" s="2" customFormat="1" ht="16.5" customHeight="1">
      <c r="A814" s="31"/>
      <c r="B814" s="32"/>
      <c r="C814" s="169" t="s">
        <v>1519</v>
      </c>
      <c r="D814" s="169" t="s">
        <v>108</v>
      </c>
      <c r="E814" s="170" t="s">
        <v>1520</v>
      </c>
      <c r="F814" s="171" t="s">
        <v>1521</v>
      </c>
      <c r="G814" s="172" t="s">
        <v>137</v>
      </c>
      <c r="H814" s="173">
        <v>556.18100000000004</v>
      </c>
      <c r="I814" s="174">
        <v>1400</v>
      </c>
      <c r="J814" s="174">
        <f>ROUND(I814*H814,2)</f>
        <v>778653.4</v>
      </c>
      <c r="K814" s="171" t="s">
        <v>379</v>
      </c>
      <c r="L814" s="36"/>
      <c r="M814" s="175" t="s">
        <v>17</v>
      </c>
      <c r="N814" s="176" t="s">
        <v>37</v>
      </c>
      <c r="O814" s="177">
        <v>0</v>
      </c>
      <c r="P814" s="177">
        <f>O814*H814</f>
        <v>0</v>
      </c>
      <c r="Q814" s="177">
        <v>0</v>
      </c>
      <c r="R814" s="177">
        <f>Q814*H814</f>
        <v>0</v>
      </c>
      <c r="S814" s="177">
        <v>0</v>
      </c>
      <c r="T814" s="178">
        <f>S814*H814</f>
        <v>0</v>
      </c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R814" s="179" t="s">
        <v>113</v>
      </c>
      <c r="AT814" s="179" t="s">
        <v>108</v>
      </c>
      <c r="AU814" s="179" t="s">
        <v>76</v>
      </c>
      <c r="AY814" s="17" t="s">
        <v>105</v>
      </c>
      <c r="BE814" s="180">
        <f>IF(N814="základní",J814,0)</f>
        <v>778653.4</v>
      </c>
      <c r="BF814" s="180">
        <f>IF(N814="snížená",J814,0)</f>
        <v>0</v>
      </c>
      <c r="BG814" s="180">
        <f>IF(N814="zákl. přenesená",J814,0)</f>
        <v>0</v>
      </c>
      <c r="BH814" s="180">
        <f>IF(N814="sníž. přenesená",J814,0)</f>
        <v>0</v>
      </c>
      <c r="BI814" s="180">
        <f>IF(N814="nulová",J814,0)</f>
        <v>0</v>
      </c>
      <c r="BJ814" s="17" t="s">
        <v>74</v>
      </c>
      <c r="BK814" s="180">
        <f>ROUND(I814*H814,2)</f>
        <v>778653.4</v>
      </c>
      <c r="BL814" s="17" t="s">
        <v>113</v>
      </c>
      <c r="BM814" s="179" t="s">
        <v>1522</v>
      </c>
    </row>
    <row r="815" spans="1:65" s="2" customFormat="1" ht="11.25">
      <c r="A815" s="31"/>
      <c r="B815" s="32"/>
      <c r="C815" s="33"/>
      <c r="D815" s="181" t="s">
        <v>115</v>
      </c>
      <c r="E815" s="33"/>
      <c r="F815" s="182" t="s">
        <v>1523</v>
      </c>
      <c r="G815" s="33"/>
      <c r="H815" s="33"/>
      <c r="I815" s="33"/>
      <c r="J815" s="33"/>
      <c r="K815" s="33"/>
      <c r="L815" s="36"/>
      <c r="M815" s="183"/>
      <c r="N815" s="184"/>
      <c r="O815" s="61"/>
      <c r="P815" s="61"/>
      <c r="Q815" s="61"/>
      <c r="R815" s="61"/>
      <c r="S815" s="61"/>
      <c r="T815" s="62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T815" s="17" t="s">
        <v>115</v>
      </c>
      <c r="AU815" s="17" t="s">
        <v>76</v>
      </c>
    </row>
    <row r="816" spans="1:65" s="2" customFormat="1" ht="11.25">
      <c r="A816" s="31"/>
      <c r="B816" s="32"/>
      <c r="C816" s="33"/>
      <c r="D816" s="207" t="s">
        <v>382</v>
      </c>
      <c r="E816" s="33"/>
      <c r="F816" s="208" t="s">
        <v>1524</v>
      </c>
      <c r="G816" s="33"/>
      <c r="H816" s="33"/>
      <c r="I816" s="33"/>
      <c r="J816" s="33"/>
      <c r="K816" s="33"/>
      <c r="L816" s="36"/>
      <c r="M816" s="183"/>
      <c r="N816" s="184"/>
      <c r="O816" s="61"/>
      <c r="P816" s="61"/>
      <c r="Q816" s="61"/>
      <c r="R816" s="61"/>
      <c r="S816" s="61"/>
      <c r="T816" s="62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T816" s="17" t="s">
        <v>382</v>
      </c>
      <c r="AU816" s="17" t="s">
        <v>76</v>
      </c>
    </row>
    <row r="817" spans="1:65" s="13" customFormat="1" ht="11.25">
      <c r="B817" s="185"/>
      <c r="C817" s="186"/>
      <c r="D817" s="181" t="s">
        <v>117</v>
      </c>
      <c r="E817" s="187" t="s">
        <v>17</v>
      </c>
      <c r="F817" s="188" t="s">
        <v>1525</v>
      </c>
      <c r="G817" s="186"/>
      <c r="H817" s="189">
        <v>556.18100000000004</v>
      </c>
      <c r="I817" s="186"/>
      <c r="J817" s="186"/>
      <c r="K817" s="186"/>
      <c r="L817" s="190"/>
      <c r="M817" s="191"/>
      <c r="N817" s="192"/>
      <c r="O817" s="192"/>
      <c r="P817" s="192"/>
      <c r="Q817" s="192"/>
      <c r="R817" s="192"/>
      <c r="S817" s="192"/>
      <c r="T817" s="193"/>
      <c r="AT817" s="194" t="s">
        <v>117</v>
      </c>
      <c r="AU817" s="194" t="s">
        <v>76</v>
      </c>
      <c r="AV817" s="13" t="s">
        <v>76</v>
      </c>
      <c r="AW817" s="13" t="s">
        <v>28</v>
      </c>
      <c r="AX817" s="13" t="s">
        <v>74</v>
      </c>
      <c r="AY817" s="194" t="s">
        <v>105</v>
      </c>
    </row>
    <row r="818" spans="1:65" s="2" customFormat="1" ht="24.2" customHeight="1">
      <c r="A818" s="31"/>
      <c r="B818" s="32"/>
      <c r="C818" s="169" t="s">
        <v>1526</v>
      </c>
      <c r="D818" s="169" t="s">
        <v>108</v>
      </c>
      <c r="E818" s="170" t="s">
        <v>1527</v>
      </c>
      <c r="F818" s="171" t="s">
        <v>1528</v>
      </c>
      <c r="G818" s="172" t="s">
        <v>137</v>
      </c>
      <c r="H818" s="173">
        <v>6.8250000000000002</v>
      </c>
      <c r="I818" s="174">
        <v>2040</v>
      </c>
      <c r="J818" s="174">
        <f>ROUND(I818*H818,2)</f>
        <v>13923</v>
      </c>
      <c r="K818" s="171" t="s">
        <v>379</v>
      </c>
      <c r="L818" s="36"/>
      <c r="M818" s="175" t="s">
        <v>17</v>
      </c>
      <c r="N818" s="176" t="s">
        <v>37</v>
      </c>
      <c r="O818" s="177">
        <v>0</v>
      </c>
      <c r="P818" s="177">
        <f>O818*H818</f>
        <v>0</v>
      </c>
      <c r="Q818" s="177">
        <v>0</v>
      </c>
      <c r="R818" s="177">
        <f>Q818*H818</f>
        <v>0</v>
      </c>
      <c r="S818" s="177">
        <v>0</v>
      </c>
      <c r="T818" s="178">
        <f>S818*H818</f>
        <v>0</v>
      </c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R818" s="179" t="s">
        <v>113</v>
      </c>
      <c r="AT818" s="179" t="s">
        <v>108</v>
      </c>
      <c r="AU818" s="179" t="s">
        <v>76</v>
      </c>
      <c r="AY818" s="17" t="s">
        <v>105</v>
      </c>
      <c r="BE818" s="180">
        <f>IF(N818="základní",J818,0)</f>
        <v>13923</v>
      </c>
      <c r="BF818" s="180">
        <f>IF(N818="snížená",J818,0)</f>
        <v>0</v>
      </c>
      <c r="BG818" s="180">
        <f>IF(N818="zákl. přenesená",J818,0)</f>
        <v>0</v>
      </c>
      <c r="BH818" s="180">
        <f>IF(N818="sníž. přenesená",J818,0)</f>
        <v>0</v>
      </c>
      <c r="BI818" s="180">
        <f>IF(N818="nulová",J818,0)</f>
        <v>0</v>
      </c>
      <c r="BJ818" s="17" t="s">
        <v>74</v>
      </c>
      <c r="BK818" s="180">
        <f>ROUND(I818*H818,2)</f>
        <v>13923</v>
      </c>
      <c r="BL818" s="17" t="s">
        <v>113</v>
      </c>
      <c r="BM818" s="179" t="s">
        <v>1529</v>
      </c>
    </row>
    <row r="819" spans="1:65" s="2" customFormat="1" ht="19.5">
      <c r="A819" s="31"/>
      <c r="B819" s="32"/>
      <c r="C819" s="33"/>
      <c r="D819" s="181" t="s">
        <v>115</v>
      </c>
      <c r="E819" s="33"/>
      <c r="F819" s="182" t="s">
        <v>1530</v>
      </c>
      <c r="G819" s="33"/>
      <c r="H819" s="33"/>
      <c r="I819" s="33"/>
      <c r="J819" s="33"/>
      <c r="K819" s="33"/>
      <c r="L819" s="36"/>
      <c r="M819" s="183"/>
      <c r="N819" s="184"/>
      <c r="O819" s="61"/>
      <c r="P819" s="61"/>
      <c r="Q819" s="61"/>
      <c r="R819" s="61"/>
      <c r="S819" s="61"/>
      <c r="T819" s="62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T819" s="17" t="s">
        <v>115</v>
      </c>
      <c r="AU819" s="17" t="s">
        <v>76</v>
      </c>
    </row>
    <row r="820" spans="1:65" s="2" customFormat="1" ht="11.25">
      <c r="A820" s="31"/>
      <c r="B820" s="32"/>
      <c r="C820" s="33"/>
      <c r="D820" s="207" t="s">
        <v>382</v>
      </c>
      <c r="E820" s="33"/>
      <c r="F820" s="208" t="s">
        <v>1531</v>
      </c>
      <c r="G820" s="33"/>
      <c r="H820" s="33"/>
      <c r="I820" s="33"/>
      <c r="J820" s="33"/>
      <c r="K820" s="33"/>
      <c r="L820" s="36"/>
      <c r="M820" s="183"/>
      <c r="N820" s="184"/>
      <c r="O820" s="61"/>
      <c r="P820" s="61"/>
      <c r="Q820" s="61"/>
      <c r="R820" s="61"/>
      <c r="S820" s="61"/>
      <c r="T820" s="62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T820" s="17" t="s">
        <v>382</v>
      </c>
      <c r="AU820" s="17" t="s">
        <v>76</v>
      </c>
    </row>
    <row r="821" spans="1:65" s="2" customFormat="1" ht="24.2" customHeight="1">
      <c r="A821" s="31"/>
      <c r="B821" s="32"/>
      <c r="C821" s="169" t="s">
        <v>1532</v>
      </c>
      <c r="D821" s="169" t="s">
        <v>108</v>
      </c>
      <c r="E821" s="170" t="s">
        <v>1533</v>
      </c>
      <c r="F821" s="171" t="s">
        <v>1534</v>
      </c>
      <c r="G821" s="172" t="s">
        <v>137</v>
      </c>
      <c r="H821" s="173">
        <v>15.427</v>
      </c>
      <c r="I821" s="174">
        <v>127</v>
      </c>
      <c r="J821" s="174">
        <f>ROUND(I821*H821,2)</f>
        <v>1959.23</v>
      </c>
      <c r="K821" s="171" t="s">
        <v>379</v>
      </c>
      <c r="L821" s="36"/>
      <c r="M821" s="175" t="s">
        <v>17</v>
      </c>
      <c r="N821" s="176" t="s">
        <v>37</v>
      </c>
      <c r="O821" s="177">
        <v>0</v>
      </c>
      <c r="P821" s="177">
        <f>O821*H821</f>
        <v>0</v>
      </c>
      <c r="Q821" s="177">
        <v>0</v>
      </c>
      <c r="R821" s="177">
        <f>Q821*H821</f>
        <v>0</v>
      </c>
      <c r="S821" s="177">
        <v>0</v>
      </c>
      <c r="T821" s="178">
        <f>S821*H821</f>
        <v>0</v>
      </c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R821" s="179" t="s">
        <v>113</v>
      </c>
      <c r="AT821" s="179" t="s">
        <v>108</v>
      </c>
      <c r="AU821" s="179" t="s">
        <v>76</v>
      </c>
      <c r="AY821" s="17" t="s">
        <v>105</v>
      </c>
      <c r="BE821" s="180">
        <f>IF(N821="základní",J821,0)</f>
        <v>1959.23</v>
      </c>
      <c r="BF821" s="180">
        <f>IF(N821="snížená",J821,0)</f>
        <v>0</v>
      </c>
      <c r="BG821" s="180">
        <f>IF(N821="zákl. přenesená",J821,0)</f>
        <v>0</v>
      </c>
      <c r="BH821" s="180">
        <f>IF(N821="sníž. přenesená",J821,0)</f>
        <v>0</v>
      </c>
      <c r="BI821" s="180">
        <f>IF(N821="nulová",J821,0)</f>
        <v>0</v>
      </c>
      <c r="BJ821" s="17" t="s">
        <v>74</v>
      </c>
      <c r="BK821" s="180">
        <f>ROUND(I821*H821,2)</f>
        <v>1959.23</v>
      </c>
      <c r="BL821" s="17" t="s">
        <v>113</v>
      </c>
      <c r="BM821" s="179" t="s">
        <v>1535</v>
      </c>
    </row>
    <row r="822" spans="1:65" s="2" customFormat="1" ht="19.5">
      <c r="A822" s="31"/>
      <c r="B822" s="32"/>
      <c r="C822" s="33"/>
      <c r="D822" s="181" t="s">
        <v>115</v>
      </c>
      <c r="E822" s="33"/>
      <c r="F822" s="182" t="s">
        <v>1536</v>
      </c>
      <c r="G822" s="33"/>
      <c r="H822" s="33"/>
      <c r="I822" s="33"/>
      <c r="J822" s="33"/>
      <c r="K822" s="33"/>
      <c r="L822" s="36"/>
      <c r="M822" s="183"/>
      <c r="N822" s="184"/>
      <c r="O822" s="61"/>
      <c r="P822" s="61"/>
      <c r="Q822" s="61"/>
      <c r="R822" s="61"/>
      <c r="S822" s="61"/>
      <c r="T822" s="62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T822" s="17" t="s">
        <v>115</v>
      </c>
      <c r="AU822" s="17" t="s">
        <v>76</v>
      </c>
    </row>
    <row r="823" spans="1:65" s="2" customFormat="1" ht="11.25">
      <c r="A823" s="31"/>
      <c r="B823" s="32"/>
      <c r="C823" s="33"/>
      <c r="D823" s="207" t="s">
        <v>382</v>
      </c>
      <c r="E823" s="33"/>
      <c r="F823" s="208" t="s">
        <v>1537</v>
      </c>
      <c r="G823" s="33"/>
      <c r="H823" s="33"/>
      <c r="I823" s="33"/>
      <c r="J823" s="33"/>
      <c r="K823" s="33"/>
      <c r="L823" s="36"/>
      <c r="M823" s="183"/>
      <c r="N823" s="184"/>
      <c r="O823" s="61"/>
      <c r="P823" s="61"/>
      <c r="Q823" s="61"/>
      <c r="R823" s="61"/>
      <c r="S823" s="61"/>
      <c r="T823" s="62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T823" s="17" t="s">
        <v>382</v>
      </c>
      <c r="AU823" s="17" t="s">
        <v>76</v>
      </c>
    </row>
    <row r="824" spans="1:65" s="13" customFormat="1" ht="11.25">
      <c r="B824" s="185"/>
      <c r="C824" s="186"/>
      <c r="D824" s="181" t="s">
        <v>117</v>
      </c>
      <c r="E824" s="187" t="s">
        <v>17</v>
      </c>
      <c r="F824" s="188" t="s">
        <v>1538</v>
      </c>
      <c r="G824" s="186"/>
      <c r="H824" s="189">
        <v>15.427</v>
      </c>
      <c r="I824" s="186"/>
      <c r="J824" s="186"/>
      <c r="K824" s="186"/>
      <c r="L824" s="190"/>
      <c r="M824" s="191"/>
      <c r="N824" s="192"/>
      <c r="O824" s="192"/>
      <c r="P824" s="192"/>
      <c r="Q824" s="192"/>
      <c r="R824" s="192"/>
      <c r="S824" s="192"/>
      <c r="T824" s="193"/>
      <c r="AT824" s="194" t="s">
        <v>117</v>
      </c>
      <c r="AU824" s="194" t="s">
        <v>76</v>
      </c>
      <c r="AV824" s="13" t="s">
        <v>76</v>
      </c>
      <c r="AW824" s="13" t="s">
        <v>28</v>
      </c>
      <c r="AX824" s="13" t="s">
        <v>74</v>
      </c>
      <c r="AY824" s="194" t="s">
        <v>105</v>
      </c>
    </row>
    <row r="825" spans="1:65" s="2" customFormat="1" ht="24.2" customHeight="1">
      <c r="A825" s="31"/>
      <c r="B825" s="32"/>
      <c r="C825" s="169" t="s">
        <v>1539</v>
      </c>
      <c r="D825" s="169" t="s">
        <v>108</v>
      </c>
      <c r="E825" s="170" t="s">
        <v>1540</v>
      </c>
      <c r="F825" s="171" t="s">
        <v>1541</v>
      </c>
      <c r="G825" s="172" t="s">
        <v>137</v>
      </c>
      <c r="H825" s="173">
        <v>64.730999999999995</v>
      </c>
      <c r="I825" s="174">
        <v>239</v>
      </c>
      <c r="J825" s="174">
        <f>ROUND(I825*H825,2)</f>
        <v>15470.71</v>
      </c>
      <c r="K825" s="171" t="s">
        <v>379</v>
      </c>
      <c r="L825" s="36"/>
      <c r="M825" s="175" t="s">
        <v>17</v>
      </c>
      <c r="N825" s="176" t="s">
        <v>37</v>
      </c>
      <c r="O825" s="177">
        <v>0</v>
      </c>
      <c r="P825" s="177">
        <f>O825*H825</f>
        <v>0</v>
      </c>
      <c r="Q825" s="177">
        <v>0</v>
      </c>
      <c r="R825" s="177">
        <f>Q825*H825</f>
        <v>0</v>
      </c>
      <c r="S825" s="177">
        <v>0</v>
      </c>
      <c r="T825" s="178">
        <f>S825*H825</f>
        <v>0</v>
      </c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R825" s="179" t="s">
        <v>113</v>
      </c>
      <c r="AT825" s="179" t="s">
        <v>108</v>
      </c>
      <c r="AU825" s="179" t="s">
        <v>76</v>
      </c>
      <c r="AY825" s="17" t="s">
        <v>105</v>
      </c>
      <c r="BE825" s="180">
        <f>IF(N825="základní",J825,0)</f>
        <v>15470.71</v>
      </c>
      <c r="BF825" s="180">
        <f>IF(N825="snížená",J825,0)</f>
        <v>0</v>
      </c>
      <c r="BG825" s="180">
        <f>IF(N825="zákl. přenesená",J825,0)</f>
        <v>0</v>
      </c>
      <c r="BH825" s="180">
        <f>IF(N825="sníž. přenesená",J825,0)</f>
        <v>0</v>
      </c>
      <c r="BI825" s="180">
        <f>IF(N825="nulová",J825,0)</f>
        <v>0</v>
      </c>
      <c r="BJ825" s="17" t="s">
        <v>74</v>
      </c>
      <c r="BK825" s="180">
        <f>ROUND(I825*H825,2)</f>
        <v>15470.71</v>
      </c>
      <c r="BL825" s="17" t="s">
        <v>113</v>
      </c>
      <c r="BM825" s="179" t="s">
        <v>1542</v>
      </c>
    </row>
    <row r="826" spans="1:65" s="2" customFormat="1" ht="19.5">
      <c r="A826" s="31"/>
      <c r="B826" s="32"/>
      <c r="C826" s="33"/>
      <c r="D826" s="181" t="s">
        <v>115</v>
      </c>
      <c r="E826" s="33"/>
      <c r="F826" s="182" t="s">
        <v>1543</v>
      </c>
      <c r="G826" s="33"/>
      <c r="H826" s="33"/>
      <c r="I826" s="33"/>
      <c r="J826" s="33"/>
      <c r="K826" s="33"/>
      <c r="L826" s="36"/>
      <c r="M826" s="183"/>
      <c r="N826" s="184"/>
      <c r="O826" s="61"/>
      <c r="P826" s="61"/>
      <c r="Q826" s="61"/>
      <c r="R826" s="61"/>
      <c r="S826" s="61"/>
      <c r="T826" s="62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T826" s="17" t="s">
        <v>115</v>
      </c>
      <c r="AU826" s="17" t="s">
        <v>76</v>
      </c>
    </row>
    <row r="827" spans="1:65" s="2" customFormat="1" ht="11.25">
      <c r="A827" s="31"/>
      <c r="B827" s="32"/>
      <c r="C827" s="33"/>
      <c r="D827" s="207" t="s">
        <v>382</v>
      </c>
      <c r="E827" s="33"/>
      <c r="F827" s="208" t="s">
        <v>1544</v>
      </c>
      <c r="G827" s="33"/>
      <c r="H827" s="33"/>
      <c r="I827" s="33"/>
      <c r="J827" s="33"/>
      <c r="K827" s="33"/>
      <c r="L827" s="36"/>
      <c r="M827" s="183"/>
      <c r="N827" s="184"/>
      <c r="O827" s="61"/>
      <c r="P827" s="61"/>
      <c r="Q827" s="61"/>
      <c r="R827" s="61"/>
      <c r="S827" s="61"/>
      <c r="T827" s="62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T827" s="17" t="s">
        <v>382</v>
      </c>
      <c r="AU827" s="17" t="s">
        <v>76</v>
      </c>
    </row>
    <row r="828" spans="1:65" s="13" customFormat="1" ht="11.25">
      <c r="B828" s="185"/>
      <c r="C828" s="186"/>
      <c r="D828" s="181" t="s">
        <v>117</v>
      </c>
      <c r="E828" s="187" t="s">
        <v>17</v>
      </c>
      <c r="F828" s="188" t="s">
        <v>1545</v>
      </c>
      <c r="G828" s="186"/>
      <c r="H828" s="189">
        <v>64.730999999999995</v>
      </c>
      <c r="I828" s="186"/>
      <c r="J828" s="186"/>
      <c r="K828" s="186"/>
      <c r="L828" s="190"/>
      <c r="M828" s="191"/>
      <c r="N828" s="192"/>
      <c r="O828" s="192"/>
      <c r="P828" s="192"/>
      <c r="Q828" s="192"/>
      <c r="R828" s="192"/>
      <c r="S828" s="192"/>
      <c r="T828" s="193"/>
      <c r="AT828" s="194" t="s">
        <v>117</v>
      </c>
      <c r="AU828" s="194" t="s">
        <v>76</v>
      </c>
      <c r="AV828" s="13" t="s">
        <v>76</v>
      </c>
      <c r="AW828" s="13" t="s">
        <v>28</v>
      </c>
      <c r="AX828" s="13" t="s">
        <v>74</v>
      </c>
      <c r="AY828" s="194" t="s">
        <v>105</v>
      </c>
    </row>
    <row r="829" spans="1:65" s="2" customFormat="1" ht="24.2" customHeight="1">
      <c r="A829" s="31"/>
      <c r="B829" s="32"/>
      <c r="C829" s="169" t="s">
        <v>1546</v>
      </c>
      <c r="D829" s="169" t="s">
        <v>108</v>
      </c>
      <c r="E829" s="170" t="s">
        <v>1547</v>
      </c>
      <c r="F829" s="171" t="s">
        <v>1548</v>
      </c>
      <c r="G829" s="172" t="s">
        <v>137</v>
      </c>
      <c r="H829" s="173">
        <v>43.508000000000003</v>
      </c>
      <c r="I829" s="174">
        <v>299</v>
      </c>
      <c r="J829" s="174">
        <f>ROUND(I829*H829,2)</f>
        <v>13008.89</v>
      </c>
      <c r="K829" s="171" t="s">
        <v>379</v>
      </c>
      <c r="L829" s="36"/>
      <c r="M829" s="175" t="s">
        <v>17</v>
      </c>
      <c r="N829" s="176" t="s">
        <v>37</v>
      </c>
      <c r="O829" s="177">
        <v>0</v>
      </c>
      <c r="P829" s="177">
        <f>O829*H829</f>
        <v>0</v>
      </c>
      <c r="Q829" s="177">
        <v>0</v>
      </c>
      <c r="R829" s="177">
        <f>Q829*H829</f>
        <v>0</v>
      </c>
      <c r="S829" s="177">
        <v>0</v>
      </c>
      <c r="T829" s="178">
        <f>S829*H829</f>
        <v>0</v>
      </c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R829" s="179" t="s">
        <v>113</v>
      </c>
      <c r="AT829" s="179" t="s">
        <v>108</v>
      </c>
      <c r="AU829" s="179" t="s">
        <v>76</v>
      </c>
      <c r="AY829" s="17" t="s">
        <v>105</v>
      </c>
      <c r="BE829" s="180">
        <f>IF(N829="základní",J829,0)</f>
        <v>13008.89</v>
      </c>
      <c r="BF829" s="180">
        <f>IF(N829="snížená",J829,0)</f>
        <v>0</v>
      </c>
      <c r="BG829" s="180">
        <f>IF(N829="zákl. přenesená",J829,0)</f>
        <v>0</v>
      </c>
      <c r="BH829" s="180">
        <f>IF(N829="sníž. přenesená",J829,0)</f>
        <v>0</v>
      </c>
      <c r="BI829" s="180">
        <f>IF(N829="nulová",J829,0)</f>
        <v>0</v>
      </c>
      <c r="BJ829" s="17" t="s">
        <v>74</v>
      </c>
      <c r="BK829" s="180">
        <f>ROUND(I829*H829,2)</f>
        <v>13008.89</v>
      </c>
      <c r="BL829" s="17" t="s">
        <v>113</v>
      </c>
      <c r="BM829" s="179" t="s">
        <v>1549</v>
      </c>
    </row>
    <row r="830" spans="1:65" s="2" customFormat="1" ht="19.5">
      <c r="A830" s="31"/>
      <c r="B830" s="32"/>
      <c r="C830" s="33"/>
      <c r="D830" s="181" t="s">
        <v>115</v>
      </c>
      <c r="E830" s="33"/>
      <c r="F830" s="182" t="s">
        <v>1548</v>
      </c>
      <c r="G830" s="33"/>
      <c r="H830" s="33"/>
      <c r="I830" s="33"/>
      <c r="J830" s="33"/>
      <c r="K830" s="33"/>
      <c r="L830" s="36"/>
      <c r="M830" s="183"/>
      <c r="N830" s="184"/>
      <c r="O830" s="61"/>
      <c r="P830" s="61"/>
      <c r="Q830" s="61"/>
      <c r="R830" s="61"/>
      <c r="S830" s="61"/>
      <c r="T830" s="62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T830" s="17" t="s">
        <v>115</v>
      </c>
      <c r="AU830" s="17" t="s">
        <v>76</v>
      </c>
    </row>
    <row r="831" spans="1:65" s="2" customFormat="1" ht="11.25">
      <c r="A831" s="31"/>
      <c r="B831" s="32"/>
      <c r="C831" s="33"/>
      <c r="D831" s="207" t="s">
        <v>382</v>
      </c>
      <c r="E831" s="33"/>
      <c r="F831" s="208" t="s">
        <v>1550</v>
      </c>
      <c r="G831" s="33"/>
      <c r="H831" s="33"/>
      <c r="I831" s="33"/>
      <c r="J831" s="33"/>
      <c r="K831" s="33"/>
      <c r="L831" s="36"/>
      <c r="M831" s="183"/>
      <c r="N831" s="184"/>
      <c r="O831" s="61"/>
      <c r="P831" s="61"/>
      <c r="Q831" s="61"/>
      <c r="R831" s="61"/>
      <c r="S831" s="61"/>
      <c r="T831" s="62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T831" s="17" t="s">
        <v>382</v>
      </c>
      <c r="AU831" s="17" t="s">
        <v>76</v>
      </c>
    </row>
    <row r="832" spans="1:65" s="13" customFormat="1" ht="11.25">
      <c r="B832" s="185"/>
      <c r="C832" s="186"/>
      <c r="D832" s="181" t="s">
        <v>117</v>
      </c>
      <c r="E832" s="187" t="s">
        <v>17</v>
      </c>
      <c r="F832" s="188" t="s">
        <v>1551</v>
      </c>
      <c r="G832" s="186"/>
      <c r="H832" s="189">
        <v>43.508000000000003</v>
      </c>
      <c r="I832" s="186"/>
      <c r="J832" s="186"/>
      <c r="K832" s="186"/>
      <c r="L832" s="190"/>
      <c r="M832" s="191"/>
      <c r="N832" s="192"/>
      <c r="O832" s="192"/>
      <c r="P832" s="192"/>
      <c r="Q832" s="192"/>
      <c r="R832" s="192"/>
      <c r="S832" s="192"/>
      <c r="T832" s="193"/>
      <c r="AT832" s="194" t="s">
        <v>117</v>
      </c>
      <c r="AU832" s="194" t="s">
        <v>76</v>
      </c>
      <c r="AV832" s="13" t="s">
        <v>76</v>
      </c>
      <c r="AW832" s="13" t="s">
        <v>28</v>
      </c>
      <c r="AX832" s="13" t="s">
        <v>74</v>
      </c>
      <c r="AY832" s="194" t="s">
        <v>105</v>
      </c>
    </row>
    <row r="833" spans="1:65" s="2" customFormat="1" ht="16.5" customHeight="1">
      <c r="A833" s="31"/>
      <c r="B833" s="32"/>
      <c r="C833" s="169" t="s">
        <v>1552</v>
      </c>
      <c r="D833" s="169" t="s">
        <v>108</v>
      </c>
      <c r="E833" s="170" t="s">
        <v>1553</v>
      </c>
      <c r="F833" s="171" t="s">
        <v>1554</v>
      </c>
      <c r="G833" s="172" t="s">
        <v>137</v>
      </c>
      <c r="H833" s="173">
        <v>687.49900000000002</v>
      </c>
      <c r="I833" s="174">
        <v>279</v>
      </c>
      <c r="J833" s="174">
        <f>ROUND(I833*H833,2)</f>
        <v>191812.22</v>
      </c>
      <c r="K833" s="171" t="s">
        <v>379</v>
      </c>
      <c r="L833" s="36"/>
      <c r="M833" s="175" t="s">
        <v>17</v>
      </c>
      <c r="N833" s="176" t="s">
        <v>37</v>
      </c>
      <c r="O833" s="177">
        <v>0.24</v>
      </c>
      <c r="P833" s="177">
        <f>O833*H833</f>
        <v>164.99976000000001</v>
      </c>
      <c r="Q833" s="177">
        <v>0</v>
      </c>
      <c r="R833" s="177">
        <f>Q833*H833</f>
        <v>0</v>
      </c>
      <c r="S833" s="177">
        <v>0</v>
      </c>
      <c r="T833" s="178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79" t="s">
        <v>113</v>
      </c>
      <c r="AT833" s="179" t="s">
        <v>108</v>
      </c>
      <c r="AU833" s="179" t="s">
        <v>76</v>
      </c>
      <c r="AY833" s="17" t="s">
        <v>105</v>
      </c>
      <c r="BE833" s="180">
        <f>IF(N833="základní",J833,0)</f>
        <v>191812.22</v>
      </c>
      <c r="BF833" s="180">
        <f>IF(N833="snížená",J833,0)</f>
        <v>0</v>
      </c>
      <c r="BG833" s="180">
        <f>IF(N833="zákl. přenesená",J833,0)</f>
        <v>0</v>
      </c>
      <c r="BH833" s="180">
        <f>IF(N833="sníž. přenesená",J833,0)</f>
        <v>0</v>
      </c>
      <c r="BI833" s="180">
        <f>IF(N833="nulová",J833,0)</f>
        <v>0</v>
      </c>
      <c r="BJ833" s="17" t="s">
        <v>74</v>
      </c>
      <c r="BK833" s="180">
        <f>ROUND(I833*H833,2)</f>
        <v>191812.22</v>
      </c>
      <c r="BL833" s="17" t="s">
        <v>113</v>
      </c>
      <c r="BM833" s="179" t="s">
        <v>1555</v>
      </c>
    </row>
    <row r="834" spans="1:65" s="2" customFormat="1" ht="11.25">
      <c r="A834" s="31"/>
      <c r="B834" s="32"/>
      <c r="C834" s="33"/>
      <c r="D834" s="181" t="s">
        <v>115</v>
      </c>
      <c r="E834" s="33"/>
      <c r="F834" s="182" t="s">
        <v>1556</v>
      </c>
      <c r="G834" s="33"/>
      <c r="H834" s="33"/>
      <c r="I834" s="33"/>
      <c r="J834" s="33"/>
      <c r="K834" s="33"/>
      <c r="L834" s="36"/>
      <c r="M834" s="183"/>
      <c r="N834" s="184"/>
      <c r="O834" s="61"/>
      <c r="P834" s="61"/>
      <c r="Q834" s="61"/>
      <c r="R834" s="61"/>
      <c r="S834" s="61"/>
      <c r="T834" s="62"/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T834" s="17" t="s">
        <v>115</v>
      </c>
      <c r="AU834" s="17" t="s">
        <v>76</v>
      </c>
    </row>
    <row r="835" spans="1:65" s="2" customFormat="1" ht="11.25">
      <c r="A835" s="31"/>
      <c r="B835" s="32"/>
      <c r="C835" s="33"/>
      <c r="D835" s="207" t="s">
        <v>382</v>
      </c>
      <c r="E835" s="33"/>
      <c r="F835" s="208" t="s">
        <v>1557</v>
      </c>
      <c r="G835" s="33"/>
      <c r="H835" s="33"/>
      <c r="I835" s="33"/>
      <c r="J835" s="33"/>
      <c r="K835" s="33"/>
      <c r="L835" s="36"/>
      <c r="M835" s="183"/>
      <c r="N835" s="184"/>
      <c r="O835" s="61"/>
      <c r="P835" s="61"/>
      <c r="Q835" s="61"/>
      <c r="R835" s="61"/>
      <c r="S835" s="61"/>
      <c r="T835" s="62"/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T835" s="17" t="s">
        <v>382</v>
      </c>
      <c r="AU835" s="17" t="s">
        <v>76</v>
      </c>
    </row>
    <row r="836" spans="1:65" s="2" customFormat="1" ht="16.5" customHeight="1">
      <c r="A836" s="31"/>
      <c r="B836" s="32"/>
      <c r="C836" s="169" t="s">
        <v>1558</v>
      </c>
      <c r="D836" s="169" t="s">
        <v>108</v>
      </c>
      <c r="E836" s="170" t="s">
        <v>1559</v>
      </c>
      <c r="F836" s="171" t="s">
        <v>1560</v>
      </c>
      <c r="G836" s="172" t="s">
        <v>137</v>
      </c>
      <c r="H836" s="173">
        <v>687.49900000000002</v>
      </c>
      <c r="I836" s="174">
        <v>18.100000000000001</v>
      </c>
      <c r="J836" s="174">
        <f>ROUND(I836*H836,2)</f>
        <v>12443.73</v>
      </c>
      <c r="K836" s="171" t="s">
        <v>379</v>
      </c>
      <c r="L836" s="36"/>
      <c r="M836" s="175" t="s">
        <v>17</v>
      </c>
      <c r="N836" s="176" t="s">
        <v>37</v>
      </c>
      <c r="O836" s="177">
        <v>4.0000000000000001E-3</v>
      </c>
      <c r="P836" s="177">
        <f>O836*H836</f>
        <v>2.7499960000000003</v>
      </c>
      <c r="Q836" s="177">
        <v>0</v>
      </c>
      <c r="R836" s="177">
        <f>Q836*H836</f>
        <v>0</v>
      </c>
      <c r="S836" s="177">
        <v>0</v>
      </c>
      <c r="T836" s="178">
        <f>S836*H836</f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79" t="s">
        <v>113</v>
      </c>
      <c r="AT836" s="179" t="s">
        <v>108</v>
      </c>
      <c r="AU836" s="179" t="s">
        <v>76</v>
      </c>
      <c r="AY836" s="17" t="s">
        <v>105</v>
      </c>
      <c r="BE836" s="180">
        <f>IF(N836="základní",J836,0)</f>
        <v>12443.73</v>
      </c>
      <c r="BF836" s="180">
        <f>IF(N836="snížená",J836,0)</f>
        <v>0</v>
      </c>
      <c r="BG836" s="180">
        <f>IF(N836="zákl. přenesená",J836,0)</f>
        <v>0</v>
      </c>
      <c r="BH836" s="180">
        <f>IF(N836="sníž. přenesená",J836,0)</f>
        <v>0</v>
      </c>
      <c r="BI836" s="180">
        <f>IF(N836="nulová",J836,0)</f>
        <v>0</v>
      </c>
      <c r="BJ836" s="17" t="s">
        <v>74</v>
      </c>
      <c r="BK836" s="180">
        <f>ROUND(I836*H836,2)</f>
        <v>12443.73</v>
      </c>
      <c r="BL836" s="17" t="s">
        <v>113</v>
      </c>
      <c r="BM836" s="179" t="s">
        <v>1561</v>
      </c>
    </row>
    <row r="837" spans="1:65" s="2" customFormat="1" ht="19.5">
      <c r="A837" s="31"/>
      <c r="B837" s="32"/>
      <c r="C837" s="33"/>
      <c r="D837" s="181" t="s">
        <v>115</v>
      </c>
      <c r="E837" s="33"/>
      <c r="F837" s="182" t="s">
        <v>1562</v>
      </c>
      <c r="G837" s="33"/>
      <c r="H837" s="33"/>
      <c r="I837" s="33"/>
      <c r="J837" s="33"/>
      <c r="K837" s="33"/>
      <c r="L837" s="36"/>
      <c r="M837" s="183"/>
      <c r="N837" s="184"/>
      <c r="O837" s="61"/>
      <c r="P837" s="61"/>
      <c r="Q837" s="61"/>
      <c r="R837" s="61"/>
      <c r="S837" s="61"/>
      <c r="T837" s="62"/>
      <c r="U837" s="31"/>
      <c r="V837" s="31"/>
      <c r="W837" s="31"/>
      <c r="X837" s="31"/>
      <c r="Y837" s="31"/>
      <c r="Z837" s="31"/>
      <c r="AA837" s="31"/>
      <c r="AB837" s="31"/>
      <c r="AC837" s="31"/>
      <c r="AD837" s="31"/>
      <c r="AE837" s="31"/>
      <c r="AT837" s="17" t="s">
        <v>115</v>
      </c>
      <c r="AU837" s="17" t="s">
        <v>76</v>
      </c>
    </row>
    <row r="838" spans="1:65" s="2" customFormat="1" ht="11.25">
      <c r="A838" s="31"/>
      <c r="B838" s="32"/>
      <c r="C838" s="33"/>
      <c r="D838" s="207" t="s">
        <v>382</v>
      </c>
      <c r="E838" s="33"/>
      <c r="F838" s="208" t="s">
        <v>1563</v>
      </c>
      <c r="G838" s="33"/>
      <c r="H838" s="33"/>
      <c r="I838" s="33"/>
      <c r="J838" s="33"/>
      <c r="K838" s="33"/>
      <c r="L838" s="36"/>
      <c r="M838" s="183"/>
      <c r="N838" s="184"/>
      <c r="O838" s="61"/>
      <c r="P838" s="61"/>
      <c r="Q838" s="61"/>
      <c r="R838" s="61"/>
      <c r="S838" s="61"/>
      <c r="T838" s="62"/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T838" s="17" t="s">
        <v>382</v>
      </c>
      <c r="AU838" s="17" t="s">
        <v>76</v>
      </c>
    </row>
    <row r="839" spans="1:65" s="2" customFormat="1" ht="16.5" customHeight="1">
      <c r="A839" s="31"/>
      <c r="B839" s="32"/>
      <c r="C839" s="169" t="s">
        <v>1564</v>
      </c>
      <c r="D839" s="169" t="s">
        <v>108</v>
      </c>
      <c r="E839" s="170" t="s">
        <v>1565</v>
      </c>
      <c r="F839" s="171" t="s">
        <v>1566</v>
      </c>
      <c r="G839" s="172" t="s">
        <v>137</v>
      </c>
      <c r="H839" s="173">
        <v>687.49900000000002</v>
      </c>
      <c r="I839" s="174">
        <v>499</v>
      </c>
      <c r="J839" s="174">
        <f>ROUND(I839*H839,2)</f>
        <v>343062</v>
      </c>
      <c r="K839" s="171" t="s">
        <v>379</v>
      </c>
      <c r="L839" s="36"/>
      <c r="M839" s="175" t="s">
        <v>17</v>
      </c>
      <c r="N839" s="176" t="s">
        <v>37</v>
      </c>
      <c r="O839" s="177">
        <v>0.5</v>
      </c>
      <c r="P839" s="177">
        <f>O839*H839</f>
        <v>343.74950000000001</v>
      </c>
      <c r="Q839" s="177">
        <v>0</v>
      </c>
      <c r="R839" s="177">
        <f>Q839*H839</f>
        <v>0</v>
      </c>
      <c r="S839" s="177">
        <v>0</v>
      </c>
      <c r="T839" s="178">
        <f>S839*H839</f>
        <v>0</v>
      </c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R839" s="179" t="s">
        <v>113</v>
      </c>
      <c r="AT839" s="179" t="s">
        <v>108</v>
      </c>
      <c r="AU839" s="179" t="s">
        <v>76</v>
      </c>
      <c r="AY839" s="17" t="s">
        <v>105</v>
      </c>
      <c r="BE839" s="180">
        <f>IF(N839="základní",J839,0)</f>
        <v>343062</v>
      </c>
      <c r="BF839" s="180">
        <f>IF(N839="snížená",J839,0)</f>
        <v>0</v>
      </c>
      <c r="BG839" s="180">
        <f>IF(N839="zákl. přenesená",J839,0)</f>
        <v>0</v>
      </c>
      <c r="BH839" s="180">
        <f>IF(N839="sníž. přenesená",J839,0)</f>
        <v>0</v>
      </c>
      <c r="BI839" s="180">
        <f>IF(N839="nulová",J839,0)</f>
        <v>0</v>
      </c>
      <c r="BJ839" s="17" t="s">
        <v>74</v>
      </c>
      <c r="BK839" s="180">
        <f>ROUND(I839*H839,2)</f>
        <v>343062</v>
      </c>
      <c r="BL839" s="17" t="s">
        <v>113</v>
      </c>
      <c r="BM839" s="179" t="s">
        <v>1567</v>
      </c>
    </row>
    <row r="840" spans="1:65" s="2" customFormat="1" ht="19.5">
      <c r="A840" s="31"/>
      <c r="B840" s="32"/>
      <c r="C840" s="33"/>
      <c r="D840" s="181" t="s">
        <v>115</v>
      </c>
      <c r="E840" s="33"/>
      <c r="F840" s="182" t="s">
        <v>1568</v>
      </c>
      <c r="G840" s="33"/>
      <c r="H840" s="33"/>
      <c r="I840" s="33"/>
      <c r="J840" s="33"/>
      <c r="K840" s="33"/>
      <c r="L840" s="36"/>
      <c r="M840" s="183"/>
      <c r="N840" s="184"/>
      <c r="O840" s="61"/>
      <c r="P840" s="61"/>
      <c r="Q840" s="61"/>
      <c r="R840" s="61"/>
      <c r="S840" s="61"/>
      <c r="T840" s="62"/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T840" s="17" t="s">
        <v>115</v>
      </c>
      <c r="AU840" s="17" t="s">
        <v>76</v>
      </c>
    </row>
    <row r="841" spans="1:65" s="2" customFormat="1" ht="11.25">
      <c r="A841" s="31"/>
      <c r="B841" s="32"/>
      <c r="C841" s="33"/>
      <c r="D841" s="207" t="s">
        <v>382</v>
      </c>
      <c r="E841" s="33"/>
      <c r="F841" s="208" t="s">
        <v>1569</v>
      </c>
      <c r="G841" s="33"/>
      <c r="H841" s="33"/>
      <c r="I841" s="33"/>
      <c r="J841" s="33"/>
      <c r="K841" s="33"/>
      <c r="L841" s="36"/>
      <c r="M841" s="183"/>
      <c r="N841" s="184"/>
      <c r="O841" s="61"/>
      <c r="P841" s="61"/>
      <c r="Q841" s="61"/>
      <c r="R841" s="61"/>
      <c r="S841" s="61"/>
      <c r="T841" s="62"/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T841" s="17" t="s">
        <v>382</v>
      </c>
      <c r="AU841" s="17" t="s">
        <v>76</v>
      </c>
    </row>
    <row r="842" spans="1:65" s="2" customFormat="1" ht="16.5" customHeight="1">
      <c r="A842" s="31"/>
      <c r="B842" s="32"/>
      <c r="C842" s="169" t="s">
        <v>1570</v>
      </c>
      <c r="D842" s="169" t="s">
        <v>108</v>
      </c>
      <c r="E842" s="170" t="s">
        <v>1571</v>
      </c>
      <c r="F842" s="171" t="s">
        <v>1572</v>
      </c>
      <c r="G842" s="172" t="s">
        <v>137</v>
      </c>
      <c r="H842" s="173">
        <v>687.49900000000002</v>
      </c>
      <c r="I842" s="174">
        <v>512</v>
      </c>
      <c r="J842" s="174">
        <f>ROUND(I842*H842,2)</f>
        <v>351999.49</v>
      </c>
      <c r="K842" s="171" t="s">
        <v>379</v>
      </c>
      <c r="L842" s="36"/>
      <c r="M842" s="175" t="s">
        <v>17</v>
      </c>
      <c r="N842" s="176" t="s">
        <v>37</v>
      </c>
      <c r="O842" s="177">
        <v>0.63800000000000001</v>
      </c>
      <c r="P842" s="177">
        <f>O842*H842</f>
        <v>438.62436200000002</v>
      </c>
      <c r="Q842" s="177">
        <v>0</v>
      </c>
      <c r="R842" s="177">
        <f>Q842*H842</f>
        <v>0</v>
      </c>
      <c r="S842" s="177">
        <v>0</v>
      </c>
      <c r="T842" s="178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79" t="s">
        <v>113</v>
      </c>
      <c r="AT842" s="179" t="s">
        <v>108</v>
      </c>
      <c r="AU842" s="179" t="s">
        <v>76</v>
      </c>
      <c r="AY842" s="17" t="s">
        <v>105</v>
      </c>
      <c r="BE842" s="180">
        <f>IF(N842="základní",J842,0)</f>
        <v>351999.49</v>
      </c>
      <c r="BF842" s="180">
        <f>IF(N842="snížená",J842,0)</f>
        <v>0</v>
      </c>
      <c r="BG842" s="180">
        <f>IF(N842="zákl. přenesená",J842,0)</f>
        <v>0</v>
      </c>
      <c r="BH842" s="180">
        <f>IF(N842="sníž. přenesená",J842,0)</f>
        <v>0</v>
      </c>
      <c r="BI842" s="180">
        <f>IF(N842="nulová",J842,0)</f>
        <v>0</v>
      </c>
      <c r="BJ842" s="17" t="s">
        <v>74</v>
      </c>
      <c r="BK842" s="180">
        <f>ROUND(I842*H842,2)</f>
        <v>351999.49</v>
      </c>
      <c r="BL842" s="17" t="s">
        <v>113</v>
      </c>
      <c r="BM842" s="179" t="s">
        <v>1573</v>
      </c>
    </row>
    <row r="843" spans="1:65" s="2" customFormat="1" ht="11.25">
      <c r="A843" s="31"/>
      <c r="B843" s="32"/>
      <c r="C843" s="33"/>
      <c r="D843" s="181" t="s">
        <v>115</v>
      </c>
      <c r="E843" s="33"/>
      <c r="F843" s="182" t="s">
        <v>1574</v>
      </c>
      <c r="G843" s="33"/>
      <c r="H843" s="33"/>
      <c r="I843" s="33"/>
      <c r="J843" s="33"/>
      <c r="K843" s="33"/>
      <c r="L843" s="36"/>
      <c r="M843" s="183"/>
      <c r="N843" s="184"/>
      <c r="O843" s="61"/>
      <c r="P843" s="61"/>
      <c r="Q843" s="61"/>
      <c r="R843" s="61"/>
      <c r="S843" s="61"/>
      <c r="T843" s="62"/>
      <c r="U843" s="31"/>
      <c r="V843" s="31"/>
      <c r="W843" s="31"/>
      <c r="X843" s="31"/>
      <c r="Y843" s="31"/>
      <c r="Z843" s="31"/>
      <c r="AA843" s="31"/>
      <c r="AB843" s="31"/>
      <c r="AC843" s="31"/>
      <c r="AD843" s="31"/>
      <c r="AE843" s="31"/>
      <c r="AT843" s="17" t="s">
        <v>115</v>
      </c>
      <c r="AU843" s="17" t="s">
        <v>76</v>
      </c>
    </row>
    <row r="844" spans="1:65" s="2" customFormat="1" ht="11.25">
      <c r="A844" s="31"/>
      <c r="B844" s="32"/>
      <c r="C844" s="33"/>
      <c r="D844" s="207" t="s">
        <v>382</v>
      </c>
      <c r="E844" s="33"/>
      <c r="F844" s="208" t="s">
        <v>1575</v>
      </c>
      <c r="G844" s="33"/>
      <c r="H844" s="33"/>
      <c r="I844" s="33"/>
      <c r="J844" s="33"/>
      <c r="K844" s="33"/>
      <c r="L844" s="36"/>
      <c r="M844" s="183"/>
      <c r="N844" s="184"/>
      <c r="O844" s="61"/>
      <c r="P844" s="61"/>
      <c r="Q844" s="61"/>
      <c r="R844" s="61"/>
      <c r="S844" s="61"/>
      <c r="T844" s="62"/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T844" s="17" t="s">
        <v>382</v>
      </c>
      <c r="AU844" s="17" t="s">
        <v>76</v>
      </c>
    </row>
    <row r="845" spans="1:65" s="2" customFormat="1" ht="16.5" customHeight="1">
      <c r="A845" s="31"/>
      <c r="B845" s="32"/>
      <c r="C845" s="169" t="s">
        <v>1576</v>
      </c>
      <c r="D845" s="169" t="s">
        <v>108</v>
      </c>
      <c r="E845" s="170" t="s">
        <v>1577</v>
      </c>
      <c r="F845" s="171" t="s">
        <v>1578</v>
      </c>
      <c r="G845" s="172" t="s">
        <v>144</v>
      </c>
      <c r="H845" s="173">
        <v>198</v>
      </c>
      <c r="I845" s="174">
        <v>1070</v>
      </c>
      <c r="J845" s="174">
        <f>ROUND(I845*H845,2)</f>
        <v>211860</v>
      </c>
      <c r="K845" s="171" t="s">
        <v>379</v>
      </c>
      <c r="L845" s="36"/>
      <c r="M845" s="175" t="s">
        <v>17</v>
      </c>
      <c r="N845" s="176" t="s">
        <v>37</v>
      </c>
      <c r="O845" s="177">
        <v>0.70299999999999996</v>
      </c>
      <c r="P845" s="177">
        <f>O845*H845</f>
        <v>139.19399999999999</v>
      </c>
      <c r="Q845" s="177">
        <v>0</v>
      </c>
      <c r="R845" s="177">
        <f>Q845*H845</f>
        <v>0</v>
      </c>
      <c r="S845" s="177">
        <v>0</v>
      </c>
      <c r="T845" s="178">
        <f>S845*H845</f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79" t="s">
        <v>113</v>
      </c>
      <c r="AT845" s="179" t="s">
        <v>108</v>
      </c>
      <c r="AU845" s="179" t="s">
        <v>76</v>
      </c>
      <c r="AY845" s="17" t="s">
        <v>105</v>
      </c>
      <c r="BE845" s="180">
        <f>IF(N845="základní",J845,0)</f>
        <v>211860</v>
      </c>
      <c r="BF845" s="180">
        <f>IF(N845="snížená",J845,0)</f>
        <v>0</v>
      </c>
      <c r="BG845" s="180">
        <f>IF(N845="zákl. přenesená",J845,0)</f>
        <v>0</v>
      </c>
      <c r="BH845" s="180">
        <f>IF(N845="sníž. přenesená",J845,0)</f>
        <v>0</v>
      </c>
      <c r="BI845" s="180">
        <f>IF(N845="nulová",J845,0)</f>
        <v>0</v>
      </c>
      <c r="BJ845" s="17" t="s">
        <v>74</v>
      </c>
      <c r="BK845" s="180">
        <f>ROUND(I845*H845,2)</f>
        <v>211860</v>
      </c>
      <c r="BL845" s="17" t="s">
        <v>113</v>
      </c>
      <c r="BM845" s="179" t="s">
        <v>1579</v>
      </c>
    </row>
    <row r="846" spans="1:65" s="2" customFormat="1" ht="11.25">
      <c r="A846" s="31"/>
      <c r="B846" s="32"/>
      <c r="C846" s="33"/>
      <c r="D846" s="181" t="s">
        <v>115</v>
      </c>
      <c r="E846" s="33"/>
      <c r="F846" s="182" t="s">
        <v>1580</v>
      </c>
      <c r="G846" s="33"/>
      <c r="H846" s="33"/>
      <c r="I846" s="33"/>
      <c r="J846" s="33"/>
      <c r="K846" s="33"/>
      <c r="L846" s="36"/>
      <c r="M846" s="183"/>
      <c r="N846" s="184"/>
      <c r="O846" s="61"/>
      <c r="P846" s="61"/>
      <c r="Q846" s="61"/>
      <c r="R846" s="61"/>
      <c r="S846" s="61"/>
      <c r="T846" s="62"/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T846" s="17" t="s">
        <v>115</v>
      </c>
      <c r="AU846" s="17" t="s">
        <v>76</v>
      </c>
    </row>
    <row r="847" spans="1:65" s="2" customFormat="1" ht="11.25">
      <c r="A847" s="31"/>
      <c r="B847" s="32"/>
      <c r="C847" s="33"/>
      <c r="D847" s="207" t="s">
        <v>382</v>
      </c>
      <c r="E847" s="33"/>
      <c r="F847" s="208" t="s">
        <v>1581</v>
      </c>
      <c r="G847" s="33"/>
      <c r="H847" s="33"/>
      <c r="I847" s="33"/>
      <c r="J847" s="33"/>
      <c r="K847" s="33"/>
      <c r="L847" s="36"/>
      <c r="M847" s="183"/>
      <c r="N847" s="184"/>
      <c r="O847" s="61"/>
      <c r="P847" s="61"/>
      <c r="Q847" s="61"/>
      <c r="R847" s="61"/>
      <c r="S847" s="61"/>
      <c r="T847" s="62"/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T847" s="17" t="s">
        <v>382</v>
      </c>
      <c r="AU847" s="17" t="s">
        <v>76</v>
      </c>
    </row>
    <row r="848" spans="1:65" s="13" customFormat="1" ht="11.25">
      <c r="B848" s="185"/>
      <c r="C848" s="186"/>
      <c r="D848" s="181" t="s">
        <v>117</v>
      </c>
      <c r="E848" s="187" t="s">
        <v>17</v>
      </c>
      <c r="F848" s="188" t="s">
        <v>1582</v>
      </c>
      <c r="G848" s="186"/>
      <c r="H848" s="189">
        <v>198</v>
      </c>
      <c r="I848" s="186"/>
      <c r="J848" s="186"/>
      <c r="K848" s="186"/>
      <c r="L848" s="190"/>
      <c r="M848" s="191"/>
      <c r="N848" s="192"/>
      <c r="O848" s="192"/>
      <c r="P848" s="192"/>
      <c r="Q848" s="192"/>
      <c r="R848" s="192"/>
      <c r="S848" s="192"/>
      <c r="T848" s="193"/>
      <c r="AT848" s="194" t="s">
        <v>117</v>
      </c>
      <c r="AU848" s="194" t="s">
        <v>76</v>
      </c>
      <c r="AV848" s="13" t="s">
        <v>76</v>
      </c>
      <c r="AW848" s="13" t="s">
        <v>28</v>
      </c>
      <c r="AX848" s="13" t="s">
        <v>74</v>
      </c>
      <c r="AY848" s="194" t="s">
        <v>105</v>
      </c>
    </row>
    <row r="849" spans="1:65" s="12" customFormat="1" ht="22.9" customHeight="1">
      <c r="B849" s="154"/>
      <c r="C849" s="155"/>
      <c r="D849" s="156" t="s">
        <v>65</v>
      </c>
      <c r="E849" s="167" t="s">
        <v>1583</v>
      </c>
      <c r="F849" s="167" t="s">
        <v>1584</v>
      </c>
      <c r="G849" s="155"/>
      <c r="H849" s="155"/>
      <c r="I849" s="155"/>
      <c r="J849" s="168">
        <f>BK849</f>
        <v>491110.27</v>
      </c>
      <c r="K849" s="155"/>
      <c r="L849" s="159"/>
      <c r="M849" s="160"/>
      <c r="N849" s="161"/>
      <c r="O849" s="161"/>
      <c r="P849" s="162">
        <f>SUM(P850:P852)</f>
        <v>523.389814</v>
      </c>
      <c r="Q849" s="161"/>
      <c r="R849" s="162">
        <f>SUM(R850:R852)</f>
        <v>0</v>
      </c>
      <c r="S849" s="161"/>
      <c r="T849" s="163">
        <f>SUM(T850:T852)</f>
        <v>0</v>
      </c>
      <c r="AR849" s="164" t="s">
        <v>74</v>
      </c>
      <c r="AT849" s="165" t="s">
        <v>65</v>
      </c>
      <c r="AU849" s="165" t="s">
        <v>74</v>
      </c>
      <c r="AY849" s="164" t="s">
        <v>105</v>
      </c>
      <c r="BK849" s="166">
        <f>SUM(BK850:BK852)</f>
        <v>491110.27</v>
      </c>
    </row>
    <row r="850" spans="1:65" s="2" customFormat="1" ht="16.5" customHeight="1">
      <c r="A850" s="31"/>
      <c r="B850" s="32"/>
      <c r="C850" s="169" t="s">
        <v>1585</v>
      </c>
      <c r="D850" s="169" t="s">
        <v>108</v>
      </c>
      <c r="E850" s="170" t="s">
        <v>1586</v>
      </c>
      <c r="F850" s="171" t="s">
        <v>1587</v>
      </c>
      <c r="G850" s="172" t="s">
        <v>137</v>
      </c>
      <c r="H850" s="173">
        <v>1152.8409999999999</v>
      </c>
      <c r="I850" s="174">
        <v>426</v>
      </c>
      <c r="J850" s="174">
        <f>ROUND(I850*H850,2)</f>
        <v>491110.27</v>
      </c>
      <c r="K850" s="171" t="s">
        <v>379</v>
      </c>
      <c r="L850" s="36"/>
      <c r="M850" s="175" t="s">
        <v>17</v>
      </c>
      <c r="N850" s="176" t="s">
        <v>37</v>
      </c>
      <c r="O850" s="177">
        <v>0.45400000000000001</v>
      </c>
      <c r="P850" s="177">
        <f>O850*H850</f>
        <v>523.389814</v>
      </c>
      <c r="Q850" s="177">
        <v>0</v>
      </c>
      <c r="R850" s="177">
        <f>Q850*H850</f>
        <v>0</v>
      </c>
      <c r="S850" s="177">
        <v>0</v>
      </c>
      <c r="T850" s="178">
        <f>S850*H850</f>
        <v>0</v>
      </c>
      <c r="U850" s="31"/>
      <c r="V850" s="31"/>
      <c r="W850" s="31"/>
      <c r="X850" s="31"/>
      <c r="Y850" s="31"/>
      <c r="Z850" s="31"/>
      <c r="AA850" s="31"/>
      <c r="AB850" s="31"/>
      <c r="AC850" s="31"/>
      <c r="AD850" s="31"/>
      <c r="AE850" s="31"/>
      <c r="AR850" s="179" t="s">
        <v>113</v>
      </c>
      <c r="AT850" s="179" t="s">
        <v>108</v>
      </c>
      <c r="AU850" s="179" t="s">
        <v>76</v>
      </c>
      <c r="AY850" s="17" t="s">
        <v>105</v>
      </c>
      <c r="BE850" s="180">
        <f>IF(N850="základní",J850,0)</f>
        <v>491110.27</v>
      </c>
      <c r="BF850" s="180">
        <f>IF(N850="snížená",J850,0)</f>
        <v>0</v>
      </c>
      <c r="BG850" s="180">
        <f>IF(N850="zákl. přenesená",J850,0)</f>
        <v>0</v>
      </c>
      <c r="BH850" s="180">
        <f>IF(N850="sníž. přenesená",J850,0)</f>
        <v>0</v>
      </c>
      <c r="BI850" s="180">
        <f>IF(N850="nulová",J850,0)</f>
        <v>0</v>
      </c>
      <c r="BJ850" s="17" t="s">
        <v>74</v>
      </c>
      <c r="BK850" s="180">
        <f>ROUND(I850*H850,2)</f>
        <v>491110.27</v>
      </c>
      <c r="BL850" s="17" t="s">
        <v>113</v>
      </c>
      <c r="BM850" s="179" t="s">
        <v>1588</v>
      </c>
    </row>
    <row r="851" spans="1:65" s="2" customFormat="1" ht="19.5">
      <c r="A851" s="31"/>
      <c r="B851" s="32"/>
      <c r="C851" s="33"/>
      <c r="D851" s="181" t="s">
        <v>115</v>
      </c>
      <c r="E851" s="33"/>
      <c r="F851" s="182" t="s">
        <v>1589</v>
      </c>
      <c r="G851" s="33"/>
      <c r="H851" s="33"/>
      <c r="I851" s="33"/>
      <c r="J851" s="33"/>
      <c r="K851" s="33"/>
      <c r="L851" s="36"/>
      <c r="M851" s="183"/>
      <c r="N851" s="184"/>
      <c r="O851" s="61"/>
      <c r="P851" s="61"/>
      <c r="Q851" s="61"/>
      <c r="R851" s="61"/>
      <c r="S851" s="61"/>
      <c r="T851" s="62"/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T851" s="17" t="s">
        <v>115</v>
      </c>
      <c r="AU851" s="17" t="s">
        <v>76</v>
      </c>
    </row>
    <row r="852" spans="1:65" s="2" customFormat="1" ht="11.25">
      <c r="A852" s="31"/>
      <c r="B852" s="32"/>
      <c r="C852" s="33"/>
      <c r="D852" s="207" t="s">
        <v>382</v>
      </c>
      <c r="E852" s="33"/>
      <c r="F852" s="208" t="s">
        <v>1590</v>
      </c>
      <c r="G852" s="33"/>
      <c r="H852" s="33"/>
      <c r="I852" s="33"/>
      <c r="J852" s="33"/>
      <c r="K852" s="33"/>
      <c r="L852" s="36"/>
      <c r="M852" s="183"/>
      <c r="N852" s="184"/>
      <c r="O852" s="61"/>
      <c r="P852" s="61"/>
      <c r="Q852" s="61"/>
      <c r="R852" s="61"/>
      <c r="S852" s="61"/>
      <c r="T852" s="62"/>
      <c r="U852" s="31"/>
      <c r="V852" s="31"/>
      <c r="W852" s="31"/>
      <c r="X852" s="31"/>
      <c r="Y852" s="31"/>
      <c r="Z852" s="31"/>
      <c r="AA852" s="31"/>
      <c r="AB852" s="31"/>
      <c r="AC852" s="31"/>
      <c r="AD852" s="31"/>
      <c r="AE852" s="31"/>
      <c r="AT852" s="17" t="s">
        <v>382</v>
      </c>
      <c r="AU852" s="17" t="s">
        <v>76</v>
      </c>
    </row>
    <row r="853" spans="1:65" s="12" customFormat="1" ht="25.9" customHeight="1">
      <c r="B853" s="154"/>
      <c r="C853" s="155"/>
      <c r="D853" s="156" t="s">
        <v>65</v>
      </c>
      <c r="E853" s="157" t="s">
        <v>1591</v>
      </c>
      <c r="F853" s="157" t="s">
        <v>1592</v>
      </c>
      <c r="G853" s="155"/>
      <c r="H853" s="155"/>
      <c r="I853" s="155"/>
      <c r="J853" s="158">
        <f>BK853</f>
        <v>368564.26</v>
      </c>
      <c r="K853" s="155"/>
      <c r="L853" s="159"/>
      <c r="M853" s="160"/>
      <c r="N853" s="161"/>
      <c r="O853" s="161"/>
      <c r="P853" s="162">
        <f>P854+P868+P873+P878+P887+P896</f>
        <v>418.16505400000005</v>
      </c>
      <c r="Q853" s="161"/>
      <c r="R853" s="162">
        <f>R854+R868+R873+R878+R887+R896</f>
        <v>1.00736</v>
      </c>
      <c r="S853" s="161"/>
      <c r="T853" s="163">
        <f>T854+T868+T873+T878+T887+T896</f>
        <v>1.7637</v>
      </c>
      <c r="AR853" s="164" t="s">
        <v>76</v>
      </c>
      <c r="AT853" s="165" t="s">
        <v>65</v>
      </c>
      <c r="AU853" s="165" t="s">
        <v>66</v>
      </c>
      <c r="AY853" s="164" t="s">
        <v>105</v>
      </c>
      <c r="BK853" s="166">
        <f>BK854+BK868+BK873+BK878+BK887+BK896</f>
        <v>368564.26</v>
      </c>
    </row>
    <row r="854" spans="1:65" s="12" customFormat="1" ht="22.9" customHeight="1">
      <c r="B854" s="154"/>
      <c r="C854" s="155"/>
      <c r="D854" s="156" t="s">
        <v>65</v>
      </c>
      <c r="E854" s="167" t="s">
        <v>1593</v>
      </c>
      <c r="F854" s="167" t="s">
        <v>1594</v>
      </c>
      <c r="G854" s="155"/>
      <c r="H854" s="155"/>
      <c r="I854" s="155"/>
      <c r="J854" s="168">
        <f>BK854</f>
        <v>37852.759999999995</v>
      </c>
      <c r="K854" s="155"/>
      <c r="L854" s="159"/>
      <c r="M854" s="160"/>
      <c r="N854" s="161"/>
      <c r="O854" s="161"/>
      <c r="P854" s="162">
        <f>SUM(P855:P867)</f>
        <v>41.832054000000007</v>
      </c>
      <c r="Q854" s="161"/>
      <c r="R854" s="162">
        <f>SUM(R855:R867)</f>
        <v>0.155</v>
      </c>
      <c r="S854" s="161"/>
      <c r="T854" s="163">
        <f>SUM(T855:T867)</f>
        <v>0</v>
      </c>
      <c r="AR854" s="164" t="s">
        <v>76</v>
      </c>
      <c r="AT854" s="165" t="s">
        <v>65</v>
      </c>
      <c r="AU854" s="165" t="s">
        <v>74</v>
      </c>
      <c r="AY854" s="164" t="s">
        <v>105</v>
      </c>
      <c r="BK854" s="166">
        <f>SUM(BK855:BK867)</f>
        <v>37852.759999999995</v>
      </c>
    </row>
    <row r="855" spans="1:65" s="2" customFormat="1" ht="16.5" customHeight="1">
      <c r="A855" s="31"/>
      <c r="B855" s="32"/>
      <c r="C855" s="169" t="s">
        <v>1595</v>
      </c>
      <c r="D855" s="169" t="s">
        <v>108</v>
      </c>
      <c r="E855" s="170" t="s">
        <v>1596</v>
      </c>
      <c r="F855" s="171" t="s">
        <v>1597</v>
      </c>
      <c r="G855" s="172" t="s">
        <v>378</v>
      </c>
      <c r="H855" s="173">
        <v>169.51300000000001</v>
      </c>
      <c r="I855" s="174">
        <v>24.9</v>
      </c>
      <c r="J855" s="174">
        <f>ROUND(I855*H855,2)</f>
        <v>4220.87</v>
      </c>
      <c r="K855" s="171" t="s">
        <v>379</v>
      </c>
      <c r="L855" s="36"/>
      <c r="M855" s="175" t="s">
        <v>17</v>
      </c>
      <c r="N855" s="176" t="s">
        <v>37</v>
      </c>
      <c r="O855" s="177">
        <v>5.3999999999999999E-2</v>
      </c>
      <c r="P855" s="177">
        <f>O855*H855</f>
        <v>9.1537020000000009</v>
      </c>
      <c r="Q855" s="177">
        <v>0</v>
      </c>
      <c r="R855" s="177">
        <f>Q855*H855</f>
        <v>0</v>
      </c>
      <c r="S855" s="177">
        <v>0</v>
      </c>
      <c r="T855" s="178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79" t="s">
        <v>191</v>
      </c>
      <c r="AT855" s="179" t="s">
        <v>108</v>
      </c>
      <c r="AU855" s="179" t="s">
        <v>76</v>
      </c>
      <c r="AY855" s="17" t="s">
        <v>105</v>
      </c>
      <c r="BE855" s="180">
        <f>IF(N855="základní",J855,0)</f>
        <v>4220.87</v>
      </c>
      <c r="BF855" s="180">
        <f>IF(N855="snížená",J855,0)</f>
        <v>0</v>
      </c>
      <c r="BG855" s="180">
        <f>IF(N855="zákl. přenesená",J855,0)</f>
        <v>0</v>
      </c>
      <c r="BH855" s="180">
        <f>IF(N855="sníž. přenesená",J855,0)</f>
        <v>0</v>
      </c>
      <c r="BI855" s="180">
        <f>IF(N855="nulová",J855,0)</f>
        <v>0</v>
      </c>
      <c r="BJ855" s="17" t="s">
        <v>74</v>
      </c>
      <c r="BK855" s="180">
        <f>ROUND(I855*H855,2)</f>
        <v>4220.87</v>
      </c>
      <c r="BL855" s="17" t="s">
        <v>191</v>
      </c>
      <c r="BM855" s="179" t="s">
        <v>1598</v>
      </c>
    </row>
    <row r="856" spans="1:65" s="2" customFormat="1" ht="11.25">
      <c r="A856" s="31"/>
      <c r="B856" s="32"/>
      <c r="C856" s="33"/>
      <c r="D856" s="181" t="s">
        <v>115</v>
      </c>
      <c r="E856" s="33"/>
      <c r="F856" s="182" t="s">
        <v>1599</v>
      </c>
      <c r="G856" s="33"/>
      <c r="H856" s="33"/>
      <c r="I856" s="33"/>
      <c r="J856" s="33"/>
      <c r="K856" s="33"/>
      <c r="L856" s="36"/>
      <c r="M856" s="183"/>
      <c r="N856" s="184"/>
      <c r="O856" s="61"/>
      <c r="P856" s="61"/>
      <c r="Q856" s="61"/>
      <c r="R856" s="61"/>
      <c r="S856" s="61"/>
      <c r="T856" s="62"/>
      <c r="U856" s="31"/>
      <c r="V856" s="31"/>
      <c r="W856" s="31"/>
      <c r="X856" s="31"/>
      <c r="Y856" s="31"/>
      <c r="Z856" s="31"/>
      <c r="AA856" s="31"/>
      <c r="AB856" s="31"/>
      <c r="AC856" s="31"/>
      <c r="AD856" s="31"/>
      <c r="AE856" s="31"/>
      <c r="AT856" s="17" t="s">
        <v>115</v>
      </c>
      <c r="AU856" s="17" t="s">
        <v>76</v>
      </c>
    </row>
    <row r="857" spans="1:65" s="2" customFormat="1" ht="11.25">
      <c r="A857" s="31"/>
      <c r="B857" s="32"/>
      <c r="C857" s="33"/>
      <c r="D857" s="207" t="s">
        <v>382</v>
      </c>
      <c r="E857" s="33"/>
      <c r="F857" s="208" t="s">
        <v>1600</v>
      </c>
      <c r="G857" s="33"/>
      <c r="H857" s="33"/>
      <c r="I857" s="33"/>
      <c r="J857" s="33"/>
      <c r="K857" s="33"/>
      <c r="L857" s="36"/>
      <c r="M857" s="183"/>
      <c r="N857" s="184"/>
      <c r="O857" s="61"/>
      <c r="P857" s="61"/>
      <c r="Q857" s="61"/>
      <c r="R857" s="61"/>
      <c r="S857" s="61"/>
      <c r="T857" s="62"/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T857" s="17" t="s">
        <v>382</v>
      </c>
      <c r="AU857" s="17" t="s">
        <v>76</v>
      </c>
    </row>
    <row r="858" spans="1:65" s="13" customFormat="1" ht="11.25">
      <c r="B858" s="185"/>
      <c r="C858" s="186"/>
      <c r="D858" s="181" t="s">
        <v>117</v>
      </c>
      <c r="E858" s="187" t="s">
        <v>17</v>
      </c>
      <c r="F858" s="188" t="s">
        <v>1601</v>
      </c>
      <c r="G858" s="186"/>
      <c r="H858" s="189">
        <v>169.51300000000001</v>
      </c>
      <c r="I858" s="186"/>
      <c r="J858" s="186"/>
      <c r="K858" s="186"/>
      <c r="L858" s="190"/>
      <c r="M858" s="191"/>
      <c r="N858" s="192"/>
      <c r="O858" s="192"/>
      <c r="P858" s="192"/>
      <c r="Q858" s="192"/>
      <c r="R858" s="192"/>
      <c r="S858" s="192"/>
      <c r="T858" s="193"/>
      <c r="AT858" s="194" t="s">
        <v>117</v>
      </c>
      <c r="AU858" s="194" t="s">
        <v>76</v>
      </c>
      <c r="AV858" s="13" t="s">
        <v>76</v>
      </c>
      <c r="AW858" s="13" t="s">
        <v>28</v>
      </c>
      <c r="AX858" s="13" t="s">
        <v>74</v>
      </c>
      <c r="AY858" s="194" t="s">
        <v>105</v>
      </c>
    </row>
    <row r="859" spans="1:65" s="2" customFormat="1" ht="16.5" customHeight="1">
      <c r="A859" s="31"/>
      <c r="B859" s="32"/>
      <c r="C859" s="195" t="s">
        <v>1602</v>
      </c>
      <c r="D859" s="195" t="s">
        <v>134</v>
      </c>
      <c r="E859" s="196" t="s">
        <v>1603</v>
      </c>
      <c r="F859" s="197" t="s">
        <v>1604</v>
      </c>
      <c r="G859" s="198" t="s">
        <v>137</v>
      </c>
      <c r="H859" s="199">
        <v>5.7000000000000002E-2</v>
      </c>
      <c r="I859" s="200">
        <v>82300</v>
      </c>
      <c r="J859" s="200">
        <f>ROUND(I859*H859,2)</f>
        <v>4691.1000000000004</v>
      </c>
      <c r="K859" s="197" t="s">
        <v>379</v>
      </c>
      <c r="L859" s="201"/>
      <c r="M859" s="202" t="s">
        <v>17</v>
      </c>
      <c r="N859" s="203" t="s">
        <v>37</v>
      </c>
      <c r="O859" s="177">
        <v>0</v>
      </c>
      <c r="P859" s="177">
        <f>O859*H859</f>
        <v>0</v>
      </c>
      <c r="Q859" s="177">
        <v>1</v>
      </c>
      <c r="R859" s="177">
        <f>Q859*H859</f>
        <v>5.7000000000000002E-2</v>
      </c>
      <c r="S859" s="177">
        <v>0</v>
      </c>
      <c r="T859" s="178">
        <f>S859*H859</f>
        <v>0</v>
      </c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R859" s="179" t="s">
        <v>279</v>
      </c>
      <c r="AT859" s="179" t="s">
        <v>134</v>
      </c>
      <c r="AU859" s="179" t="s">
        <v>76</v>
      </c>
      <c r="AY859" s="17" t="s">
        <v>105</v>
      </c>
      <c r="BE859" s="180">
        <f>IF(N859="základní",J859,0)</f>
        <v>4691.1000000000004</v>
      </c>
      <c r="BF859" s="180">
        <f>IF(N859="snížená",J859,0)</f>
        <v>0</v>
      </c>
      <c r="BG859" s="180">
        <f>IF(N859="zákl. přenesená",J859,0)</f>
        <v>0</v>
      </c>
      <c r="BH859" s="180">
        <f>IF(N859="sníž. přenesená",J859,0)</f>
        <v>0</v>
      </c>
      <c r="BI859" s="180">
        <f>IF(N859="nulová",J859,0)</f>
        <v>0</v>
      </c>
      <c r="BJ859" s="17" t="s">
        <v>74</v>
      </c>
      <c r="BK859" s="180">
        <f>ROUND(I859*H859,2)</f>
        <v>4691.1000000000004</v>
      </c>
      <c r="BL859" s="17" t="s">
        <v>191</v>
      </c>
      <c r="BM859" s="179" t="s">
        <v>1605</v>
      </c>
    </row>
    <row r="860" spans="1:65" s="2" customFormat="1" ht="11.25">
      <c r="A860" s="31"/>
      <c r="B860" s="32"/>
      <c r="C860" s="33"/>
      <c r="D860" s="181" t="s">
        <v>115</v>
      </c>
      <c r="E860" s="33"/>
      <c r="F860" s="182" t="s">
        <v>1604</v>
      </c>
      <c r="G860" s="33"/>
      <c r="H860" s="33"/>
      <c r="I860" s="33"/>
      <c r="J860" s="33"/>
      <c r="K860" s="33"/>
      <c r="L860" s="36"/>
      <c r="M860" s="183"/>
      <c r="N860" s="184"/>
      <c r="O860" s="61"/>
      <c r="P860" s="61"/>
      <c r="Q860" s="61"/>
      <c r="R860" s="61"/>
      <c r="S860" s="61"/>
      <c r="T860" s="62"/>
      <c r="U860" s="31"/>
      <c r="V860" s="31"/>
      <c r="W860" s="31"/>
      <c r="X860" s="31"/>
      <c r="Y860" s="31"/>
      <c r="Z860" s="31"/>
      <c r="AA860" s="31"/>
      <c r="AB860" s="31"/>
      <c r="AC860" s="31"/>
      <c r="AD860" s="31"/>
      <c r="AE860" s="31"/>
      <c r="AT860" s="17" t="s">
        <v>115</v>
      </c>
      <c r="AU860" s="17" t="s">
        <v>76</v>
      </c>
    </row>
    <row r="861" spans="1:65" s="2" customFormat="1" ht="16.5" customHeight="1">
      <c r="A861" s="31"/>
      <c r="B861" s="32"/>
      <c r="C861" s="169" t="s">
        <v>1606</v>
      </c>
      <c r="D861" s="169" t="s">
        <v>108</v>
      </c>
      <c r="E861" s="170" t="s">
        <v>1607</v>
      </c>
      <c r="F861" s="171" t="s">
        <v>1608</v>
      </c>
      <c r="G861" s="172" t="s">
        <v>378</v>
      </c>
      <c r="H861" s="173">
        <v>389.02800000000002</v>
      </c>
      <c r="I861" s="174">
        <v>39.1</v>
      </c>
      <c r="J861" s="174">
        <f>ROUND(I861*H861,2)</f>
        <v>15210.99</v>
      </c>
      <c r="K861" s="171" t="s">
        <v>379</v>
      </c>
      <c r="L861" s="36"/>
      <c r="M861" s="175" t="s">
        <v>17</v>
      </c>
      <c r="N861" s="176" t="s">
        <v>37</v>
      </c>
      <c r="O861" s="177">
        <v>8.4000000000000005E-2</v>
      </c>
      <c r="P861" s="177">
        <f>O861*H861</f>
        <v>32.678352000000004</v>
      </c>
      <c r="Q861" s="177">
        <v>0</v>
      </c>
      <c r="R861" s="177">
        <f>Q861*H861</f>
        <v>0</v>
      </c>
      <c r="S861" s="177">
        <v>0</v>
      </c>
      <c r="T861" s="178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79" t="s">
        <v>191</v>
      </c>
      <c r="AT861" s="179" t="s">
        <v>108</v>
      </c>
      <c r="AU861" s="179" t="s">
        <v>76</v>
      </c>
      <c r="AY861" s="17" t="s">
        <v>105</v>
      </c>
      <c r="BE861" s="180">
        <f>IF(N861="základní",J861,0)</f>
        <v>15210.99</v>
      </c>
      <c r="BF861" s="180">
        <f>IF(N861="snížená",J861,0)</f>
        <v>0</v>
      </c>
      <c r="BG861" s="180">
        <f>IF(N861="zákl. přenesená",J861,0)</f>
        <v>0</v>
      </c>
      <c r="BH861" s="180">
        <f>IF(N861="sníž. přenesená",J861,0)</f>
        <v>0</v>
      </c>
      <c r="BI861" s="180">
        <f>IF(N861="nulová",J861,0)</f>
        <v>0</v>
      </c>
      <c r="BJ861" s="17" t="s">
        <v>74</v>
      </c>
      <c r="BK861" s="180">
        <f>ROUND(I861*H861,2)</f>
        <v>15210.99</v>
      </c>
      <c r="BL861" s="17" t="s">
        <v>191</v>
      </c>
      <c r="BM861" s="179" t="s">
        <v>1609</v>
      </c>
    </row>
    <row r="862" spans="1:65" s="2" customFormat="1" ht="11.25">
      <c r="A862" s="31"/>
      <c r="B862" s="32"/>
      <c r="C862" s="33"/>
      <c r="D862" s="181" t="s">
        <v>115</v>
      </c>
      <c r="E862" s="33"/>
      <c r="F862" s="182" t="s">
        <v>1610</v>
      </c>
      <c r="G862" s="33"/>
      <c r="H862" s="33"/>
      <c r="I862" s="33"/>
      <c r="J862" s="33"/>
      <c r="K862" s="33"/>
      <c r="L862" s="36"/>
      <c r="M862" s="183"/>
      <c r="N862" s="184"/>
      <c r="O862" s="61"/>
      <c r="P862" s="61"/>
      <c r="Q862" s="61"/>
      <c r="R862" s="61"/>
      <c r="S862" s="61"/>
      <c r="T862" s="62"/>
      <c r="U862" s="31"/>
      <c r="V862" s="31"/>
      <c r="W862" s="31"/>
      <c r="X862" s="31"/>
      <c r="Y862" s="31"/>
      <c r="Z862" s="31"/>
      <c r="AA862" s="31"/>
      <c r="AB862" s="31"/>
      <c r="AC862" s="31"/>
      <c r="AD862" s="31"/>
      <c r="AE862" s="31"/>
      <c r="AT862" s="17" t="s">
        <v>115</v>
      </c>
      <c r="AU862" s="17" t="s">
        <v>76</v>
      </c>
    </row>
    <row r="863" spans="1:65" s="2" customFormat="1" ht="11.25">
      <c r="A863" s="31"/>
      <c r="B863" s="32"/>
      <c r="C863" s="33"/>
      <c r="D863" s="207" t="s">
        <v>382</v>
      </c>
      <c r="E863" s="33"/>
      <c r="F863" s="208" t="s">
        <v>1611</v>
      </c>
      <c r="G863" s="33"/>
      <c r="H863" s="33"/>
      <c r="I863" s="33"/>
      <c r="J863" s="33"/>
      <c r="K863" s="33"/>
      <c r="L863" s="36"/>
      <c r="M863" s="183"/>
      <c r="N863" s="184"/>
      <c r="O863" s="61"/>
      <c r="P863" s="61"/>
      <c r="Q863" s="61"/>
      <c r="R863" s="61"/>
      <c r="S863" s="61"/>
      <c r="T863" s="62"/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T863" s="17" t="s">
        <v>382</v>
      </c>
      <c r="AU863" s="17" t="s">
        <v>76</v>
      </c>
    </row>
    <row r="864" spans="1:65" s="13" customFormat="1" ht="11.25">
      <c r="B864" s="185"/>
      <c r="C864" s="186"/>
      <c r="D864" s="181" t="s">
        <v>117</v>
      </c>
      <c r="E864" s="187" t="s">
        <v>17</v>
      </c>
      <c r="F864" s="188" t="s">
        <v>1612</v>
      </c>
      <c r="G864" s="186"/>
      <c r="H864" s="189">
        <v>389.02800000000002</v>
      </c>
      <c r="I864" s="186"/>
      <c r="J864" s="186"/>
      <c r="K864" s="186"/>
      <c r="L864" s="190"/>
      <c r="M864" s="191"/>
      <c r="N864" s="192"/>
      <c r="O864" s="192"/>
      <c r="P864" s="192"/>
      <c r="Q864" s="192"/>
      <c r="R864" s="192"/>
      <c r="S864" s="192"/>
      <c r="T864" s="193"/>
      <c r="AT864" s="194" t="s">
        <v>117</v>
      </c>
      <c r="AU864" s="194" t="s">
        <v>76</v>
      </c>
      <c r="AV864" s="13" t="s">
        <v>76</v>
      </c>
      <c r="AW864" s="13" t="s">
        <v>28</v>
      </c>
      <c r="AX864" s="13" t="s">
        <v>74</v>
      </c>
      <c r="AY864" s="194" t="s">
        <v>105</v>
      </c>
    </row>
    <row r="865" spans="1:65" s="2" customFormat="1" ht="16.5" customHeight="1">
      <c r="A865" s="31"/>
      <c r="B865" s="32"/>
      <c r="C865" s="195" t="s">
        <v>1613</v>
      </c>
      <c r="D865" s="195" t="s">
        <v>134</v>
      </c>
      <c r="E865" s="196" t="s">
        <v>1614</v>
      </c>
      <c r="F865" s="197" t="s">
        <v>1615</v>
      </c>
      <c r="G865" s="198" t="s">
        <v>137</v>
      </c>
      <c r="H865" s="199">
        <v>9.8000000000000004E-2</v>
      </c>
      <c r="I865" s="200">
        <v>140100</v>
      </c>
      <c r="J865" s="200">
        <f>ROUND(I865*H865,2)</f>
        <v>13729.8</v>
      </c>
      <c r="K865" s="197" t="s">
        <v>379</v>
      </c>
      <c r="L865" s="201"/>
      <c r="M865" s="202" t="s">
        <v>17</v>
      </c>
      <c r="N865" s="203" t="s">
        <v>37</v>
      </c>
      <c r="O865" s="177">
        <v>0</v>
      </c>
      <c r="P865" s="177">
        <f>O865*H865</f>
        <v>0</v>
      </c>
      <c r="Q865" s="177">
        <v>1</v>
      </c>
      <c r="R865" s="177">
        <f>Q865*H865</f>
        <v>9.8000000000000004E-2</v>
      </c>
      <c r="S865" s="177">
        <v>0</v>
      </c>
      <c r="T865" s="178">
        <f>S865*H865</f>
        <v>0</v>
      </c>
      <c r="U865" s="31"/>
      <c r="V865" s="31"/>
      <c r="W865" s="31"/>
      <c r="X865" s="31"/>
      <c r="Y865" s="31"/>
      <c r="Z865" s="31"/>
      <c r="AA865" s="31"/>
      <c r="AB865" s="31"/>
      <c r="AC865" s="31"/>
      <c r="AD865" s="31"/>
      <c r="AE865" s="31"/>
      <c r="AR865" s="179" t="s">
        <v>279</v>
      </c>
      <c r="AT865" s="179" t="s">
        <v>134</v>
      </c>
      <c r="AU865" s="179" t="s">
        <v>76</v>
      </c>
      <c r="AY865" s="17" t="s">
        <v>105</v>
      </c>
      <c r="BE865" s="180">
        <f>IF(N865="základní",J865,0)</f>
        <v>13729.8</v>
      </c>
      <c r="BF865" s="180">
        <f>IF(N865="snížená",J865,0)</f>
        <v>0</v>
      </c>
      <c r="BG865" s="180">
        <f>IF(N865="zákl. přenesená",J865,0)</f>
        <v>0</v>
      </c>
      <c r="BH865" s="180">
        <f>IF(N865="sníž. přenesená",J865,0)</f>
        <v>0</v>
      </c>
      <c r="BI865" s="180">
        <f>IF(N865="nulová",J865,0)</f>
        <v>0</v>
      </c>
      <c r="BJ865" s="17" t="s">
        <v>74</v>
      </c>
      <c r="BK865" s="180">
        <f>ROUND(I865*H865,2)</f>
        <v>13729.8</v>
      </c>
      <c r="BL865" s="17" t="s">
        <v>191</v>
      </c>
      <c r="BM865" s="179" t="s">
        <v>1616</v>
      </c>
    </row>
    <row r="866" spans="1:65" s="2" customFormat="1" ht="11.25">
      <c r="A866" s="31"/>
      <c r="B866" s="32"/>
      <c r="C866" s="33"/>
      <c r="D866" s="181" t="s">
        <v>115</v>
      </c>
      <c r="E866" s="33"/>
      <c r="F866" s="182" t="s">
        <v>1615</v>
      </c>
      <c r="G866" s="33"/>
      <c r="H866" s="33"/>
      <c r="I866" s="33"/>
      <c r="J866" s="33"/>
      <c r="K866" s="33"/>
      <c r="L866" s="36"/>
      <c r="M866" s="183"/>
      <c r="N866" s="184"/>
      <c r="O866" s="61"/>
      <c r="P866" s="61"/>
      <c r="Q866" s="61"/>
      <c r="R866" s="61"/>
      <c r="S866" s="61"/>
      <c r="T866" s="62"/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T866" s="17" t="s">
        <v>115</v>
      </c>
      <c r="AU866" s="17" t="s">
        <v>76</v>
      </c>
    </row>
    <row r="867" spans="1:65" s="13" customFormat="1" ht="11.25">
      <c r="B867" s="185"/>
      <c r="C867" s="186"/>
      <c r="D867" s="181" t="s">
        <v>117</v>
      </c>
      <c r="E867" s="187" t="s">
        <v>17</v>
      </c>
      <c r="F867" s="188" t="s">
        <v>1617</v>
      </c>
      <c r="G867" s="186"/>
      <c r="H867" s="189">
        <v>9.8000000000000004E-2</v>
      </c>
      <c r="I867" s="186"/>
      <c r="J867" s="186"/>
      <c r="K867" s="186"/>
      <c r="L867" s="190"/>
      <c r="M867" s="191"/>
      <c r="N867" s="192"/>
      <c r="O867" s="192"/>
      <c r="P867" s="192"/>
      <c r="Q867" s="192"/>
      <c r="R867" s="192"/>
      <c r="S867" s="192"/>
      <c r="T867" s="193"/>
      <c r="AT867" s="194" t="s">
        <v>117</v>
      </c>
      <c r="AU867" s="194" t="s">
        <v>76</v>
      </c>
      <c r="AV867" s="13" t="s">
        <v>76</v>
      </c>
      <c r="AW867" s="13" t="s">
        <v>28</v>
      </c>
      <c r="AX867" s="13" t="s">
        <v>74</v>
      </c>
      <c r="AY867" s="194" t="s">
        <v>105</v>
      </c>
    </row>
    <row r="868" spans="1:65" s="12" customFormat="1" ht="22.9" customHeight="1">
      <c r="B868" s="154"/>
      <c r="C868" s="155"/>
      <c r="D868" s="156" t="s">
        <v>65</v>
      </c>
      <c r="E868" s="167" t="s">
        <v>1618</v>
      </c>
      <c r="F868" s="167" t="s">
        <v>1619</v>
      </c>
      <c r="G868" s="155"/>
      <c r="H868" s="155"/>
      <c r="I868" s="155"/>
      <c r="J868" s="168">
        <f>BK868</f>
        <v>41496</v>
      </c>
      <c r="K868" s="155"/>
      <c r="L868" s="159"/>
      <c r="M868" s="160"/>
      <c r="N868" s="161"/>
      <c r="O868" s="161"/>
      <c r="P868" s="162">
        <f>SUM(P869:P872)</f>
        <v>34.32</v>
      </c>
      <c r="Q868" s="161"/>
      <c r="R868" s="162">
        <f>SUM(R869:R872)</f>
        <v>7.2540000000000007E-2</v>
      </c>
      <c r="S868" s="161"/>
      <c r="T868" s="163">
        <f>SUM(T869:T872)</f>
        <v>0</v>
      </c>
      <c r="AR868" s="164" t="s">
        <v>76</v>
      </c>
      <c r="AT868" s="165" t="s">
        <v>65</v>
      </c>
      <c r="AU868" s="165" t="s">
        <v>74</v>
      </c>
      <c r="AY868" s="164" t="s">
        <v>105</v>
      </c>
      <c r="BK868" s="166">
        <f>SUM(BK869:BK872)</f>
        <v>41496</v>
      </c>
    </row>
    <row r="869" spans="1:65" s="2" customFormat="1" ht="16.5" customHeight="1">
      <c r="A869" s="31"/>
      <c r="B869" s="32"/>
      <c r="C869" s="169" t="s">
        <v>1620</v>
      </c>
      <c r="D869" s="169" t="s">
        <v>108</v>
      </c>
      <c r="E869" s="170" t="s">
        <v>1621</v>
      </c>
      <c r="F869" s="171" t="s">
        <v>1622</v>
      </c>
      <c r="G869" s="172" t="s">
        <v>378</v>
      </c>
      <c r="H869" s="173">
        <v>78</v>
      </c>
      <c r="I869" s="174">
        <v>532</v>
      </c>
      <c r="J869" s="174">
        <f>ROUND(I869*H869,2)</f>
        <v>41496</v>
      </c>
      <c r="K869" s="171" t="s">
        <v>379</v>
      </c>
      <c r="L869" s="36"/>
      <c r="M869" s="175" t="s">
        <v>17</v>
      </c>
      <c r="N869" s="176" t="s">
        <v>37</v>
      </c>
      <c r="O869" s="177">
        <v>0.44</v>
      </c>
      <c r="P869" s="177">
        <f>O869*H869</f>
        <v>34.32</v>
      </c>
      <c r="Q869" s="177">
        <v>9.3000000000000005E-4</v>
      </c>
      <c r="R869" s="177">
        <f>Q869*H869</f>
        <v>7.2540000000000007E-2</v>
      </c>
      <c r="S869" s="177">
        <v>0</v>
      </c>
      <c r="T869" s="178">
        <f>S869*H869</f>
        <v>0</v>
      </c>
      <c r="U869" s="31"/>
      <c r="V869" s="31"/>
      <c r="W869" s="31"/>
      <c r="X869" s="31"/>
      <c r="Y869" s="31"/>
      <c r="Z869" s="31"/>
      <c r="AA869" s="31"/>
      <c r="AB869" s="31"/>
      <c r="AC869" s="31"/>
      <c r="AD869" s="31"/>
      <c r="AE869" s="31"/>
      <c r="AR869" s="179" t="s">
        <v>191</v>
      </c>
      <c r="AT869" s="179" t="s">
        <v>108</v>
      </c>
      <c r="AU869" s="179" t="s">
        <v>76</v>
      </c>
      <c r="AY869" s="17" t="s">
        <v>105</v>
      </c>
      <c r="BE869" s="180">
        <f>IF(N869="základní",J869,0)</f>
        <v>41496</v>
      </c>
      <c r="BF869" s="180">
        <f>IF(N869="snížená",J869,0)</f>
        <v>0</v>
      </c>
      <c r="BG869" s="180">
        <f>IF(N869="zákl. přenesená",J869,0)</f>
        <v>0</v>
      </c>
      <c r="BH869" s="180">
        <f>IF(N869="sníž. přenesená",J869,0)</f>
        <v>0</v>
      </c>
      <c r="BI869" s="180">
        <f>IF(N869="nulová",J869,0)</f>
        <v>0</v>
      </c>
      <c r="BJ869" s="17" t="s">
        <v>74</v>
      </c>
      <c r="BK869" s="180">
        <f>ROUND(I869*H869,2)</f>
        <v>41496</v>
      </c>
      <c r="BL869" s="17" t="s">
        <v>191</v>
      </c>
      <c r="BM869" s="179" t="s">
        <v>1623</v>
      </c>
    </row>
    <row r="870" spans="1:65" s="2" customFormat="1" ht="11.25">
      <c r="A870" s="31"/>
      <c r="B870" s="32"/>
      <c r="C870" s="33"/>
      <c r="D870" s="181" t="s">
        <v>115</v>
      </c>
      <c r="E870" s="33"/>
      <c r="F870" s="182" t="s">
        <v>1624</v>
      </c>
      <c r="G870" s="33"/>
      <c r="H870" s="33"/>
      <c r="I870" s="33"/>
      <c r="J870" s="33"/>
      <c r="K870" s="33"/>
      <c r="L870" s="36"/>
      <c r="M870" s="183"/>
      <c r="N870" s="184"/>
      <c r="O870" s="61"/>
      <c r="P870" s="61"/>
      <c r="Q870" s="61"/>
      <c r="R870" s="61"/>
      <c r="S870" s="61"/>
      <c r="T870" s="62"/>
      <c r="U870" s="31"/>
      <c r="V870" s="31"/>
      <c r="W870" s="31"/>
      <c r="X870" s="31"/>
      <c r="Y870" s="31"/>
      <c r="Z870" s="31"/>
      <c r="AA870" s="31"/>
      <c r="AB870" s="31"/>
      <c r="AC870" s="31"/>
      <c r="AD870" s="31"/>
      <c r="AE870" s="31"/>
      <c r="AT870" s="17" t="s">
        <v>115</v>
      </c>
      <c r="AU870" s="17" t="s">
        <v>76</v>
      </c>
    </row>
    <row r="871" spans="1:65" s="2" customFormat="1" ht="11.25">
      <c r="A871" s="31"/>
      <c r="B871" s="32"/>
      <c r="C871" s="33"/>
      <c r="D871" s="207" t="s">
        <v>382</v>
      </c>
      <c r="E871" s="33"/>
      <c r="F871" s="208" t="s">
        <v>1625</v>
      </c>
      <c r="G871" s="33"/>
      <c r="H871" s="33"/>
      <c r="I871" s="33"/>
      <c r="J871" s="33"/>
      <c r="K871" s="33"/>
      <c r="L871" s="36"/>
      <c r="M871" s="183"/>
      <c r="N871" s="184"/>
      <c r="O871" s="61"/>
      <c r="P871" s="61"/>
      <c r="Q871" s="61"/>
      <c r="R871" s="61"/>
      <c r="S871" s="61"/>
      <c r="T871" s="62"/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T871" s="17" t="s">
        <v>382</v>
      </c>
      <c r="AU871" s="17" t="s">
        <v>76</v>
      </c>
    </row>
    <row r="872" spans="1:65" s="13" customFormat="1" ht="11.25">
      <c r="B872" s="185"/>
      <c r="C872" s="186"/>
      <c r="D872" s="181" t="s">
        <v>117</v>
      </c>
      <c r="E872" s="187" t="s">
        <v>17</v>
      </c>
      <c r="F872" s="188" t="s">
        <v>797</v>
      </c>
      <c r="G872" s="186"/>
      <c r="H872" s="189">
        <v>78</v>
      </c>
      <c r="I872" s="186"/>
      <c r="J872" s="186"/>
      <c r="K872" s="186"/>
      <c r="L872" s="190"/>
      <c r="M872" s="191"/>
      <c r="N872" s="192"/>
      <c r="O872" s="192"/>
      <c r="P872" s="192"/>
      <c r="Q872" s="192"/>
      <c r="R872" s="192"/>
      <c r="S872" s="192"/>
      <c r="T872" s="193"/>
      <c r="AT872" s="194" t="s">
        <v>117</v>
      </c>
      <c r="AU872" s="194" t="s">
        <v>76</v>
      </c>
      <c r="AV872" s="13" t="s">
        <v>76</v>
      </c>
      <c r="AW872" s="13" t="s">
        <v>28</v>
      </c>
      <c r="AX872" s="13" t="s">
        <v>74</v>
      </c>
      <c r="AY872" s="194" t="s">
        <v>105</v>
      </c>
    </row>
    <row r="873" spans="1:65" s="12" customFormat="1" ht="22.9" customHeight="1">
      <c r="B873" s="154"/>
      <c r="C873" s="155"/>
      <c r="D873" s="156" t="s">
        <v>65</v>
      </c>
      <c r="E873" s="167" t="s">
        <v>1626</v>
      </c>
      <c r="F873" s="167" t="s">
        <v>1627</v>
      </c>
      <c r="G873" s="155"/>
      <c r="H873" s="155"/>
      <c r="I873" s="155"/>
      <c r="J873" s="168">
        <f>BK873</f>
        <v>1642.5</v>
      </c>
      <c r="K873" s="155"/>
      <c r="L873" s="159"/>
      <c r="M873" s="160"/>
      <c r="N873" s="161"/>
      <c r="O873" s="161"/>
      <c r="P873" s="162">
        <f>SUM(P874:P877)</f>
        <v>3.8250000000000002</v>
      </c>
      <c r="Q873" s="161"/>
      <c r="R873" s="162">
        <f>SUM(R874:R877)</f>
        <v>0</v>
      </c>
      <c r="S873" s="161"/>
      <c r="T873" s="163">
        <f>SUM(T874:T877)</f>
        <v>3.7499999999999999E-2</v>
      </c>
      <c r="AR873" s="164" t="s">
        <v>76</v>
      </c>
      <c r="AT873" s="165" t="s">
        <v>65</v>
      </c>
      <c r="AU873" s="165" t="s">
        <v>74</v>
      </c>
      <c r="AY873" s="164" t="s">
        <v>105</v>
      </c>
      <c r="BK873" s="166">
        <f>SUM(BK874:BK877)</f>
        <v>1642.5</v>
      </c>
    </row>
    <row r="874" spans="1:65" s="2" customFormat="1" ht="16.5" customHeight="1">
      <c r="A874" s="31"/>
      <c r="B874" s="32"/>
      <c r="C874" s="169" t="s">
        <v>1628</v>
      </c>
      <c r="D874" s="169" t="s">
        <v>108</v>
      </c>
      <c r="E874" s="170" t="s">
        <v>1629</v>
      </c>
      <c r="F874" s="171" t="s">
        <v>1630</v>
      </c>
      <c r="G874" s="172" t="s">
        <v>378</v>
      </c>
      <c r="H874" s="173">
        <v>7.5</v>
      </c>
      <c r="I874" s="174">
        <v>219</v>
      </c>
      <c r="J874" s="174">
        <f>ROUND(I874*H874,2)</f>
        <v>1642.5</v>
      </c>
      <c r="K874" s="171" t="s">
        <v>379</v>
      </c>
      <c r="L874" s="36"/>
      <c r="M874" s="175" t="s">
        <v>17</v>
      </c>
      <c r="N874" s="176" t="s">
        <v>37</v>
      </c>
      <c r="O874" s="177">
        <v>0.51</v>
      </c>
      <c r="P874" s="177">
        <f>O874*H874</f>
        <v>3.8250000000000002</v>
      </c>
      <c r="Q874" s="177">
        <v>0</v>
      </c>
      <c r="R874" s="177">
        <f>Q874*H874</f>
        <v>0</v>
      </c>
      <c r="S874" s="177">
        <v>5.0000000000000001E-3</v>
      </c>
      <c r="T874" s="178">
        <f>S874*H874</f>
        <v>3.7499999999999999E-2</v>
      </c>
      <c r="U874" s="31"/>
      <c r="V874" s="31"/>
      <c r="W874" s="31"/>
      <c r="X874" s="31"/>
      <c r="Y874" s="31"/>
      <c r="Z874" s="31"/>
      <c r="AA874" s="31"/>
      <c r="AB874" s="31"/>
      <c r="AC874" s="31"/>
      <c r="AD874" s="31"/>
      <c r="AE874" s="31"/>
      <c r="AR874" s="179" t="s">
        <v>191</v>
      </c>
      <c r="AT874" s="179" t="s">
        <v>108</v>
      </c>
      <c r="AU874" s="179" t="s">
        <v>76</v>
      </c>
      <c r="AY874" s="17" t="s">
        <v>105</v>
      </c>
      <c r="BE874" s="180">
        <f>IF(N874="základní",J874,0)</f>
        <v>1642.5</v>
      </c>
      <c r="BF874" s="180">
        <f>IF(N874="snížená",J874,0)</f>
        <v>0</v>
      </c>
      <c r="BG874" s="180">
        <f>IF(N874="zákl. přenesená",J874,0)</f>
        <v>0</v>
      </c>
      <c r="BH874" s="180">
        <f>IF(N874="sníž. přenesená",J874,0)</f>
        <v>0</v>
      </c>
      <c r="BI874" s="180">
        <f>IF(N874="nulová",J874,0)</f>
        <v>0</v>
      </c>
      <c r="BJ874" s="17" t="s">
        <v>74</v>
      </c>
      <c r="BK874" s="180">
        <f>ROUND(I874*H874,2)</f>
        <v>1642.5</v>
      </c>
      <c r="BL874" s="17" t="s">
        <v>191</v>
      </c>
      <c r="BM874" s="179" t="s">
        <v>1631</v>
      </c>
    </row>
    <row r="875" spans="1:65" s="2" customFormat="1" ht="11.25">
      <c r="A875" s="31"/>
      <c r="B875" s="32"/>
      <c r="C875" s="33"/>
      <c r="D875" s="181" t="s">
        <v>115</v>
      </c>
      <c r="E875" s="33"/>
      <c r="F875" s="182" t="s">
        <v>1632</v>
      </c>
      <c r="G875" s="33"/>
      <c r="H875" s="33"/>
      <c r="I875" s="33"/>
      <c r="J875" s="33"/>
      <c r="K875" s="33"/>
      <c r="L875" s="36"/>
      <c r="M875" s="183"/>
      <c r="N875" s="184"/>
      <c r="O875" s="61"/>
      <c r="P875" s="61"/>
      <c r="Q875" s="61"/>
      <c r="R875" s="61"/>
      <c r="S875" s="61"/>
      <c r="T875" s="62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  <c r="AT875" s="17" t="s">
        <v>115</v>
      </c>
      <c r="AU875" s="17" t="s">
        <v>76</v>
      </c>
    </row>
    <row r="876" spans="1:65" s="2" customFormat="1" ht="11.25">
      <c r="A876" s="31"/>
      <c r="B876" s="32"/>
      <c r="C876" s="33"/>
      <c r="D876" s="207" t="s">
        <v>382</v>
      </c>
      <c r="E876" s="33"/>
      <c r="F876" s="208" t="s">
        <v>1633</v>
      </c>
      <c r="G876" s="33"/>
      <c r="H876" s="33"/>
      <c r="I876" s="33"/>
      <c r="J876" s="33"/>
      <c r="K876" s="33"/>
      <c r="L876" s="36"/>
      <c r="M876" s="183"/>
      <c r="N876" s="184"/>
      <c r="O876" s="61"/>
      <c r="P876" s="61"/>
      <c r="Q876" s="61"/>
      <c r="R876" s="61"/>
      <c r="S876" s="61"/>
      <c r="T876" s="62"/>
      <c r="U876" s="31"/>
      <c r="V876" s="31"/>
      <c r="W876" s="31"/>
      <c r="X876" s="31"/>
      <c r="Y876" s="31"/>
      <c r="Z876" s="31"/>
      <c r="AA876" s="31"/>
      <c r="AB876" s="31"/>
      <c r="AC876" s="31"/>
      <c r="AD876" s="31"/>
      <c r="AE876" s="31"/>
      <c r="AT876" s="17" t="s">
        <v>382</v>
      </c>
      <c r="AU876" s="17" t="s">
        <v>76</v>
      </c>
    </row>
    <row r="877" spans="1:65" s="13" customFormat="1" ht="11.25">
      <c r="B877" s="185"/>
      <c r="C877" s="186"/>
      <c r="D877" s="181" t="s">
        <v>117</v>
      </c>
      <c r="E877" s="187" t="s">
        <v>17</v>
      </c>
      <c r="F877" s="188" t="s">
        <v>1634</v>
      </c>
      <c r="G877" s="186"/>
      <c r="H877" s="189">
        <v>7.5</v>
      </c>
      <c r="I877" s="186"/>
      <c r="J877" s="186"/>
      <c r="K877" s="186"/>
      <c r="L877" s="190"/>
      <c r="M877" s="191"/>
      <c r="N877" s="192"/>
      <c r="O877" s="192"/>
      <c r="P877" s="192"/>
      <c r="Q877" s="192"/>
      <c r="R877" s="192"/>
      <c r="S877" s="192"/>
      <c r="T877" s="193"/>
      <c r="AT877" s="194" t="s">
        <v>117</v>
      </c>
      <c r="AU877" s="194" t="s">
        <v>76</v>
      </c>
      <c r="AV877" s="13" t="s">
        <v>76</v>
      </c>
      <c r="AW877" s="13" t="s">
        <v>28</v>
      </c>
      <c r="AX877" s="13" t="s">
        <v>74</v>
      </c>
      <c r="AY877" s="194" t="s">
        <v>105</v>
      </c>
    </row>
    <row r="878" spans="1:65" s="12" customFormat="1" ht="22.9" customHeight="1">
      <c r="B878" s="154"/>
      <c r="C878" s="155"/>
      <c r="D878" s="156" t="s">
        <v>65</v>
      </c>
      <c r="E878" s="167" t="s">
        <v>1635</v>
      </c>
      <c r="F878" s="167" t="s">
        <v>1636</v>
      </c>
      <c r="G878" s="155"/>
      <c r="H878" s="155"/>
      <c r="I878" s="155"/>
      <c r="J878" s="168">
        <f>BK878</f>
        <v>10416</v>
      </c>
      <c r="K878" s="155"/>
      <c r="L878" s="159"/>
      <c r="M878" s="160"/>
      <c r="N878" s="161"/>
      <c r="O878" s="161"/>
      <c r="P878" s="162">
        <f>SUM(P879:P886)</f>
        <v>15.884999999999998</v>
      </c>
      <c r="Q878" s="161"/>
      <c r="R878" s="162">
        <f>SUM(R879:R886)</f>
        <v>9.6299999999999997E-2</v>
      </c>
      <c r="S878" s="161"/>
      <c r="T878" s="163">
        <f>SUM(T879:T886)</f>
        <v>0.2112</v>
      </c>
      <c r="AR878" s="164" t="s">
        <v>76</v>
      </c>
      <c r="AT878" s="165" t="s">
        <v>65</v>
      </c>
      <c r="AU878" s="165" t="s">
        <v>74</v>
      </c>
      <c r="AY878" s="164" t="s">
        <v>105</v>
      </c>
      <c r="BK878" s="166">
        <f>SUM(BK879:BK886)</f>
        <v>10416</v>
      </c>
    </row>
    <row r="879" spans="1:65" s="2" customFormat="1" ht="16.5" customHeight="1">
      <c r="A879" s="31"/>
      <c r="B879" s="32"/>
      <c r="C879" s="169" t="s">
        <v>1637</v>
      </c>
      <c r="D879" s="169" t="s">
        <v>108</v>
      </c>
      <c r="E879" s="170" t="s">
        <v>1638</v>
      </c>
      <c r="F879" s="171" t="s">
        <v>1639</v>
      </c>
      <c r="G879" s="172" t="s">
        <v>378</v>
      </c>
      <c r="H879" s="173">
        <v>15</v>
      </c>
      <c r="I879" s="174">
        <v>188</v>
      </c>
      <c r="J879" s="174">
        <f>ROUND(I879*H879,2)</f>
        <v>2820</v>
      </c>
      <c r="K879" s="171" t="s">
        <v>379</v>
      </c>
      <c r="L879" s="36"/>
      <c r="M879" s="175" t="s">
        <v>17</v>
      </c>
      <c r="N879" s="176" t="s">
        <v>37</v>
      </c>
      <c r="O879" s="177">
        <v>9.9000000000000005E-2</v>
      </c>
      <c r="P879" s="177">
        <f>O879*H879</f>
        <v>1.4850000000000001</v>
      </c>
      <c r="Q879" s="177">
        <v>4.4999999999999997E-3</v>
      </c>
      <c r="R879" s="177">
        <f>Q879*H879</f>
        <v>6.7499999999999991E-2</v>
      </c>
      <c r="S879" s="177">
        <v>0</v>
      </c>
      <c r="T879" s="178">
        <f>S879*H879</f>
        <v>0</v>
      </c>
      <c r="U879" s="31"/>
      <c r="V879" s="31"/>
      <c r="W879" s="31"/>
      <c r="X879" s="31"/>
      <c r="Y879" s="31"/>
      <c r="Z879" s="31"/>
      <c r="AA879" s="31"/>
      <c r="AB879" s="31"/>
      <c r="AC879" s="31"/>
      <c r="AD879" s="31"/>
      <c r="AE879" s="31"/>
      <c r="AR879" s="179" t="s">
        <v>191</v>
      </c>
      <c r="AT879" s="179" t="s">
        <v>108</v>
      </c>
      <c r="AU879" s="179" t="s">
        <v>76</v>
      </c>
      <c r="AY879" s="17" t="s">
        <v>105</v>
      </c>
      <c r="BE879" s="180">
        <f>IF(N879="základní",J879,0)</f>
        <v>2820</v>
      </c>
      <c r="BF879" s="180">
        <f>IF(N879="snížená",J879,0)</f>
        <v>0</v>
      </c>
      <c r="BG879" s="180">
        <f>IF(N879="zákl. přenesená",J879,0)</f>
        <v>0</v>
      </c>
      <c r="BH879" s="180">
        <f>IF(N879="sníž. přenesená",J879,0)</f>
        <v>0</v>
      </c>
      <c r="BI879" s="180">
        <f>IF(N879="nulová",J879,0)</f>
        <v>0</v>
      </c>
      <c r="BJ879" s="17" t="s">
        <v>74</v>
      </c>
      <c r="BK879" s="180">
        <f>ROUND(I879*H879,2)</f>
        <v>2820</v>
      </c>
      <c r="BL879" s="17" t="s">
        <v>191</v>
      </c>
      <c r="BM879" s="179" t="s">
        <v>1640</v>
      </c>
    </row>
    <row r="880" spans="1:65" s="2" customFormat="1" ht="11.25">
      <c r="A880" s="31"/>
      <c r="B880" s="32"/>
      <c r="C880" s="33"/>
      <c r="D880" s="181" t="s">
        <v>115</v>
      </c>
      <c r="E880" s="33"/>
      <c r="F880" s="182" t="s">
        <v>1641</v>
      </c>
      <c r="G880" s="33"/>
      <c r="H880" s="33"/>
      <c r="I880" s="33"/>
      <c r="J880" s="33"/>
      <c r="K880" s="33"/>
      <c r="L880" s="36"/>
      <c r="M880" s="183"/>
      <c r="N880" s="184"/>
      <c r="O880" s="61"/>
      <c r="P880" s="61"/>
      <c r="Q880" s="61"/>
      <c r="R880" s="61"/>
      <c r="S880" s="61"/>
      <c r="T880" s="62"/>
      <c r="U880" s="31"/>
      <c r="V880" s="31"/>
      <c r="W880" s="31"/>
      <c r="X880" s="31"/>
      <c r="Y880" s="31"/>
      <c r="Z880" s="31"/>
      <c r="AA880" s="31"/>
      <c r="AB880" s="31"/>
      <c r="AC880" s="31"/>
      <c r="AD880" s="31"/>
      <c r="AE880" s="31"/>
      <c r="AT880" s="17" t="s">
        <v>115</v>
      </c>
      <c r="AU880" s="17" t="s">
        <v>76</v>
      </c>
    </row>
    <row r="881" spans="1:65" s="2" customFormat="1" ht="11.25">
      <c r="A881" s="31"/>
      <c r="B881" s="32"/>
      <c r="C881" s="33"/>
      <c r="D881" s="207" t="s">
        <v>382</v>
      </c>
      <c r="E881" s="33"/>
      <c r="F881" s="208" t="s">
        <v>1642</v>
      </c>
      <c r="G881" s="33"/>
      <c r="H881" s="33"/>
      <c r="I881" s="33"/>
      <c r="J881" s="33"/>
      <c r="K881" s="33"/>
      <c r="L881" s="36"/>
      <c r="M881" s="183"/>
      <c r="N881" s="184"/>
      <c r="O881" s="61"/>
      <c r="P881" s="61"/>
      <c r="Q881" s="61"/>
      <c r="R881" s="61"/>
      <c r="S881" s="61"/>
      <c r="T881" s="62"/>
      <c r="U881" s="31"/>
      <c r="V881" s="31"/>
      <c r="W881" s="31"/>
      <c r="X881" s="31"/>
      <c r="Y881" s="31"/>
      <c r="Z881" s="31"/>
      <c r="AA881" s="31"/>
      <c r="AB881" s="31"/>
      <c r="AC881" s="31"/>
      <c r="AD881" s="31"/>
      <c r="AE881" s="31"/>
      <c r="AT881" s="17" t="s">
        <v>382</v>
      </c>
      <c r="AU881" s="17" t="s">
        <v>76</v>
      </c>
    </row>
    <row r="882" spans="1:65" s="13" customFormat="1" ht="11.25">
      <c r="B882" s="185"/>
      <c r="C882" s="186"/>
      <c r="D882" s="181" t="s">
        <v>117</v>
      </c>
      <c r="E882" s="187" t="s">
        <v>17</v>
      </c>
      <c r="F882" s="188" t="s">
        <v>8</v>
      </c>
      <c r="G882" s="186"/>
      <c r="H882" s="189">
        <v>15</v>
      </c>
      <c r="I882" s="186"/>
      <c r="J882" s="186"/>
      <c r="K882" s="186"/>
      <c r="L882" s="190"/>
      <c r="M882" s="191"/>
      <c r="N882" s="192"/>
      <c r="O882" s="192"/>
      <c r="P882" s="192"/>
      <c r="Q882" s="192"/>
      <c r="R882" s="192"/>
      <c r="S882" s="192"/>
      <c r="T882" s="193"/>
      <c r="AT882" s="194" t="s">
        <v>117</v>
      </c>
      <c r="AU882" s="194" t="s">
        <v>76</v>
      </c>
      <c r="AV882" s="13" t="s">
        <v>76</v>
      </c>
      <c r="AW882" s="13" t="s">
        <v>28</v>
      </c>
      <c r="AX882" s="13" t="s">
        <v>74</v>
      </c>
      <c r="AY882" s="194" t="s">
        <v>105</v>
      </c>
    </row>
    <row r="883" spans="1:65" s="2" customFormat="1" ht="16.5" customHeight="1">
      <c r="A883" s="31"/>
      <c r="B883" s="32"/>
      <c r="C883" s="169" t="s">
        <v>1643</v>
      </c>
      <c r="D883" s="169" t="s">
        <v>108</v>
      </c>
      <c r="E883" s="170" t="s">
        <v>1644</v>
      </c>
      <c r="F883" s="171" t="s">
        <v>1645</v>
      </c>
      <c r="G883" s="172" t="s">
        <v>144</v>
      </c>
      <c r="H883" s="173">
        <v>120</v>
      </c>
      <c r="I883" s="174">
        <v>63.3</v>
      </c>
      <c r="J883" s="174">
        <f>ROUND(I883*H883,2)</f>
        <v>7596</v>
      </c>
      <c r="K883" s="171" t="s">
        <v>379</v>
      </c>
      <c r="L883" s="36"/>
      <c r="M883" s="175" t="s">
        <v>17</v>
      </c>
      <c r="N883" s="176" t="s">
        <v>37</v>
      </c>
      <c r="O883" s="177">
        <v>0.12</v>
      </c>
      <c r="P883" s="177">
        <f>O883*H883</f>
        <v>14.399999999999999</v>
      </c>
      <c r="Q883" s="177">
        <v>2.4000000000000001E-4</v>
      </c>
      <c r="R883" s="177">
        <f>Q883*H883</f>
        <v>2.8799999999999999E-2</v>
      </c>
      <c r="S883" s="177">
        <v>1.7600000000000001E-3</v>
      </c>
      <c r="T883" s="178">
        <f>S883*H883</f>
        <v>0.2112</v>
      </c>
      <c r="U883" s="31"/>
      <c r="V883" s="31"/>
      <c r="W883" s="31"/>
      <c r="X883" s="31"/>
      <c r="Y883" s="31"/>
      <c r="Z883" s="31"/>
      <c r="AA883" s="31"/>
      <c r="AB883" s="31"/>
      <c r="AC883" s="31"/>
      <c r="AD883" s="31"/>
      <c r="AE883" s="31"/>
      <c r="AR883" s="179" t="s">
        <v>191</v>
      </c>
      <c r="AT883" s="179" t="s">
        <v>108</v>
      </c>
      <c r="AU883" s="179" t="s">
        <v>76</v>
      </c>
      <c r="AY883" s="17" t="s">
        <v>105</v>
      </c>
      <c r="BE883" s="180">
        <f>IF(N883="základní",J883,0)</f>
        <v>7596</v>
      </c>
      <c r="BF883" s="180">
        <f>IF(N883="snížená",J883,0)</f>
        <v>0</v>
      </c>
      <c r="BG883" s="180">
        <f>IF(N883="zákl. přenesená",J883,0)</f>
        <v>0</v>
      </c>
      <c r="BH883" s="180">
        <f>IF(N883="sníž. přenesená",J883,0)</f>
        <v>0</v>
      </c>
      <c r="BI883" s="180">
        <f>IF(N883="nulová",J883,0)</f>
        <v>0</v>
      </c>
      <c r="BJ883" s="17" t="s">
        <v>74</v>
      </c>
      <c r="BK883" s="180">
        <f>ROUND(I883*H883,2)</f>
        <v>7596</v>
      </c>
      <c r="BL883" s="17" t="s">
        <v>191</v>
      </c>
      <c r="BM883" s="179" t="s">
        <v>1646</v>
      </c>
    </row>
    <row r="884" spans="1:65" s="2" customFormat="1" ht="11.25">
      <c r="A884" s="31"/>
      <c r="B884" s="32"/>
      <c r="C884" s="33"/>
      <c r="D884" s="181" t="s">
        <v>115</v>
      </c>
      <c r="E884" s="33"/>
      <c r="F884" s="182" t="s">
        <v>1647</v>
      </c>
      <c r="G884" s="33"/>
      <c r="H884" s="33"/>
      <c r="I884" s="33"/>
      <c r="J884" s="33"/>
      <c r="K884" s="33"/>
      <c r="L884" s="36"/>
      <c r="M884" s="183"/>
      <c r="N884" s="184"/>
      <c r="O884" s="61"/>
      <c r="P884" s="61"/>
      <c r="Q884" s="61"/>
      <c r="R884" s="61"/>
      <c r="S884" s="61"/>
      <c r="T884" s="62"/>
      <c r="U884" s="31"/>
      <c r="V884" s="31"/>
      <c r="W884" s="31"/>
      <c r="X884" s="31"/>
      <c r="Y884" s="31"/>
      <c r="Z884" s="31"/>
      <c r="AA884" s="31"/>
      <c r="AB884" s="31"/>
      <c r="AC884" s="31"/>
      <c r="AD884" s="31"/>
      <c r="AE884" s="31"/>
      <c r="AT884" s="17" t="s">
        <v>115</v>
      </c>
      <c r="AU884" s="17" t="s">
        <v>76</v>
      </c>
    </row>
    <row r="885" spans="1:65" s="2" customFormat="1" ht="11.25">
      <c r="A885" s="31"/>
      <c r="B885" s="32"/>
      <c r="C885" s="33"/>
      <c r="D885" s="207" t="s">
        <v>382</v>
      </c>
      <c r="E885" s="33"/>
      <c r="F885" s="208" t="s">
        <v>1648</v>
      </c>
      <c r="G885" s="33"/>
      <c r="H885" s="33"/>
      <c r="I885" s="33"/>
      <c r="J885" s="33"/>
      <c r="K885" s="33"/>
      <c r="L885" s="36"/>
      <c r="M885" s="183"/>
      <c r="N885" s="184"/>
      <c r="O885" s="61"/>
      <c r="P885" s="61"/>
      <c r="Q885" s="61"/>
      <c r="R885" s="61"/>
      <c r="S885" s="61"/>
      <c r="T885" s="62"/>
      <c r="U885" s="31"/>
      <c r="V885" s="31"/>
      <c r="W885" s="31"/>
      <c r="X885" s="31"/>
      <c r="Y885" s="31"/>
      <c r="Z885" s="31"/>
      <c r="AA885" s="31"/>
      <c r="AB885" s="31"/>
      <c r="AC885" s="31"/>
      <c r="AD885" s="31"/>
      <c r="AE885" s="31"/>
      <c r="AT885" s="17" t="s">
        <v>382</v>
      </c>
      <c r="AU885" s="17" t="s">
        <v>76</v>
      </c>
    </row>
    <row r="886" spans="1:65" s="13" customFormat="1" ht="11.25">
      <c r="B886" s="185"/>
      <c r="C886" s="186"/>
      <c r="D886" s="181" t="s">
        <v>117</v>
      </c>
      <c r="E886" s="187" t="s">
        <v>17</v>
      </c>
      <c r="F886" s="188" t="s">
        <v>802</v>
      </c>
      <c r="G886" s="186"/>
      <c r="H886" s="189">
        <v>120</v>
      </c>
      <c r="I886" s="186"/>
      <c r="J886" s="186"/>
      <c r="K886" s="186"/>
      <c r="L886" s="190"/>
      <c r="M886" s="191"/>
      <c r="N886" s="192"/>
      <c r="O886" s="192"/>
      <c r="P886" s="192"/>
      <c r="Q886" s="192"/>
      <c r="R886" s="192"/>
      <c r="S886" s="192"/>
      <c r="T886" s="193"/>
      <c r="AT886" s="194" t="s">
        <v>117</v>
      </c>
      <c r="AU886" s="194" t="s">
        <v>76</v>
      </c>
      <c r="AV886" s="13" t="s">
        <v>76</v>
      </c>
      <c r="AW886" s="13" t="s">
        <v>28</v>
      </c>
      <c r="AX886" s="13" t="s">
        <v>74</v>
      </c>
      <c r="AY886" s="194" t="s">
        <v>105</v>
      </c>
    </row>
    <row r="887" spans="1:65" s="12" customFormat="1" ht="22.9" customHeight="1">
      <c r="B887" s="154"/>
      <c r="C887" s="155"/>
      <c r="D887" s="156" t="s">
        <v>65</v>
      </c>
      <c r="E887" s="167" t="s">
        <v>1649</v>
      </c>
      <c r="F887" s="167" t="s">
        <v>1650</v>
      </c>
      <c r="G887" s="155"/>
      <c r="H887" s="155"/>
      <c r="I887" s="155"/>
      <c r="J887" s="168">
        <f>BK887</f>
        <v>24960</v>
      </c>
      <c r="K887" s="155"/>
      <c r="L887" s="159"/>
      <c r="M887" s="160"/>
      <c r="N887" s="161"/>
      <c r="O887" s="161"/>
      <c r="P887" s="162">
        <f>SUM(P888:P895)</f>
        <v>33.164999999999999</v>
      </c>
      <c r="Q887" s="161"/>
      <c r="R887" s="162">
        <f>SUM(R888:R895)</f>
        <v>0.50250000000000006</v>
      </c>
      <c r="S887" s="161"/>
      <c r="T887" s="163">
        <f>SUM(T888:T895)</f>
        <v>1.5150000000000001</v>
      </c>
      <c r="AR887" s="164" t="s">
        <v>76</v>
      </c>
      <c r="AT887" s="165" t="s">
        <v>65</v>
      </c>
      <c r="AU887" s="165" t="s">
        <v>74</v>
      </c>
      <c r="AY887" s="164" t="s">
        <v>105</v>
      </c>
      <c r="BK887" s="166">
        <f>SUM(BK888:BK895)</f>
        <v>24960</v>
      </c>
    </row>
    <row r="888" spans="1:65" s="2" customFormat="1" ht="16.5" customHeight="1">
      <c r="A888" s="31"/>
      <c r="B888" s="32"/>
      <c r="C888" s="169" t="s">
        <v>151</v>
      </c>
      <c r="D888" s="169" t="s">
        <v>108</v>
      </c>
      <c r="E888" s="170" t="s">
        <v>1651</v>
      </c>
      <c r="F888" s="171" t="s">
        <v>1652</v>
      </c>
      <c r="G888" s="172" t="s">
        <v>378</v>
      </c>
      <c r="H888" s="173">
        <v>15</v>
      </c>
      <c r="I888" s="174">
        <v>1400</v>
      </c>
      <c r="J888" s="174">
        <f>ROUND(I888*H888,2)</f>
        <v>21000</v>
      </c>
      <c r="K888" s="171" t="s">
        <v>379</v>
      </c>
      <c r="L888" s="36"/>
      <c r="M888" s="175" t="s">
        <v>17</v>
      </c>
      <c r="N888" s="176" t="s">
        <v>37</v>
      </c>
      <c r="O888" s="177">
        <v>1.5960000000000001</v>
      </c>
      <c r="P888" s="177">
        <f>O888*H888</f>
        <v>23.94</v>
      </c>
      <c r="Q888" s="177">
        <v>3.3500000000000002E-2</v>
      </c>
      <c r="R888" s="177">
        <f>Q888*H888</f>
        <v>0.50250000000000006</v>
      </c>
      <c r="S888" s="177">
        <v>0</v>
      </c>
      <c r="T888" s="178">
        <f>S888*H888</f>
        <v>0</v>
      </c>
      <c r="U888" s="31"/>
      <c r="V888" s="31"/>
      <c r="W888" s="31"/>
      <c r="X888" s="31"/>
      <c r="Y888" s="31"/>
      <c r="Z888" s="31"/>
      <c r="AA888" s="31"/>
      <c r="AB888" s="31"/>
      <c r="AC888" s="31"/>
      <c r="AD888" s="31"/>
      <c r="AE888" s="31"/>
      <c r="AR888" s="179" t="s">
        <v>191</v>
      </c>
      <c r="AT888" s="179" t="s">
        <v>108</v>
      </c>
      <c r="AU888" s="179" t="s">
        <v>76</v>
      </c>
      <c r="AY888" s="17" t="s">
        <v>105</v>
      </c>
      <c r="BE888" s="180">
        <f>IF(N888="základní",J888,0)</f>
        <v>21000</v>
      </c>
      <c r="BF888" s="180">
        <f>IF(N888="snížená",J888,0)</f>
        <v>0</v>
      </c>
      <c r="BG888" s="180">
        <f>IF(N888="zákl. přenesená",J888,0)</f>
        <v>0</v>
      </c>
      <c r="BH888" s="180">
        <f>IF(N888="sníž. přenesená",J888,0)</f>
        <v>0</v>
      </c>
      <c r="BI888" s="180">
        <f>IF(N888="nulová",J888,0)</f>
        <v>0</v>
      </c>
      <c r="BJ888" s="17" t="s">
        <v>74</v>
      </c>
      <c r="BK888" s="180">
        <f>ROUND(I888*H888,2)</f>
        <v>21000</v>
      </c>
      <c r="BL888" s="17" t="s">
        <v>191</v>
      </c>
      <c r="BM888" s="179" t="s">
        <v>1653</v>
      </c>
    </row>
    <row r="889" spans="1:65" s="2" customFormat="1" ht="19.5">
      <c r="A889" s="31"/>
      <c r="B889" s="32"/>
      <c r="C889" s="33"/>
      <c r="D889" s="181" t="s">
        <v>115</v>
      </c>
      <c r="E889" s="33"/>
      <c r="F889" s="182" t="s">
        <v>1654</v>
      </c>
      <c r="G889" s="33"/>
      <c r="H889" s="33"/>
      <c r="I889" s="33"/>
      <c r="J889" s="33"/>
      <c r="K889" s="33"/>
      <c r="L889" s="36"/>
      <c r="M889" s="183"/>
      <c r="N889" s="184"/>
      <c r="O889" s="61"/>
      <c r="P889" s="61"/>
      <c r="Q889" s="61"/>
      <c r="R889" s="61"/>
      <c r="S889" s="61"/>
      <c r="T889" s="62"/>
      <c r="U889" s="31"/>
      <c r="V889" s="31"/>
      <c r="W889" s="31"/>
      <c r="X889" s="31"/>
      <c r="Y889" s="31"/>
      <c r="Z889" s="31"/>
      <c r="AA889" s="31"/>
      <c r="AB889" s="31"/>
      <c r="AC889" s="31"/>
      <c r="AD889" s="31"/>
      <c r="AE889" s="31"/>
      <c r="AT889" s="17" t="s">
        <v>115</v>
      </c>
      <c r="AU889" s="17" t="s">
        <v>76</v>
      </c>
    </row>
    <row r="890" spans="1:65" s="2" customFormat="1" ht="11.25">
      <c r="A890" s="31"/>
      <c r="B890" s="32"/>
      <c r="C890" s="33"/>
      <c r="D890" s="207" t="s">
        <v>382</v>
      </c>
      <c r="E890" s="33"/>
      <c r="F890" s="208" t="s">
        <v>1655</v>
      </c>
      <c r="G890" s="33"/>
      <c r="H890" s="33"/>
      <c r="I890" s="33"/>
      <c r="J890" s="33"/>
      <c r="K890" s="33"/>
      <c r="L890" s="36"/>
      <c r="M890" s="183"/>
      <c r="N890" s="184"/>
      <c r="O890" s="61"/>
      <c r="P890" s="61"/>
      <c r="Q890" s="61"/>
      <c r="R890" s="61"/>
      <c r="S890" s="61"/>
      <c r="T890" s="62"/>
      <c r="U890" s="31"/>
      <c r="V890" s="31"/>
      <c r="W890" s="31"/>
      <c r="X890" s="31"/>
      <c r="Y890" s="31"/>
      <c r="Z890" s="31"/>
      <c r="AA890" s="31"/>
      <c r="AB890" s="31"/>
      <c r="AC890" s="31"/>
      <c r="AD890" s="31"/>
      <c r="AE890" s="31"/>
      <c r="AT890" s="17" t="s">
        <v>382</v>
      </c>
      <c r="AU890" s="17" t="s">
        <v>76</v>
      </c>
    </row>
    <row r="891" spans="1:65" s="13" customFormat="1" ht="11.25">
      <c r="B891" s="185"/>
      <c r="C891" s="186"/>
      <c r="D891" s="181" t="s">
        <v>117</v>
      </c>
      <c r="E891" s="187" t="s">
        <v>17</v>
      </c>
      <c r="F891" s="188" t="s">
        <v>8</v>
      </c>
      <c r="G891" s="186"/>
      <c r="H891" s="189">
        <v>15</v>
      </c>
      <c r="I891" s="186"/>
      <c r="J891" s="186"/>
      <c r="K891" s="186"/>
      <c r="L891" s="190"/>
      <c r="M891" s="191"/>
      <c r="N891" s="192"/>
      <c r="O891" s="192"/>
      <c r="P891" s="192"/>
      <c r="Q891" s="192"/>
      <c r="R891" s="192"/>
      <c r="S891" s="192"/>
      <c r="T891" s="193"/>
      <c r="AT891" s="194" t="s">
        <v>117</v>
      </c>
      <c r="AU891" s="194" t="s">
        <v>76</v>
      </c>
      <c r="AV891" s="13" t="s">
        <v>76</v>
      </c>
      <c r="AW891" s="13" t="s">
        <v>28</v>
      </c>
      <c r="AX891" s="13" t="s">
        <v>74</v>
      </c>
      <c r="AY891" s="194" t="s">
        <v>105</v>
      </c>
    </row>
    <row r="892" spans="1:65" s="2" customFormat="1" ht="16.5" customHeight="1">
      <c r="A892" s="31"/>
      <c r="B892" s="32"/>
      <c r="C892" s="169" t="s">
        <v>1656</v>
      </c>
      <c r="D892" s="169" t="s">
        <v>108</v>
      </c>
      <c r="E892" s="170" t="s">
        <v>1657</v>
      </c>
      <c r="F892" s="171" t="s">
        <v>1658</v>
      </c>
      <c r="G892" s="172" t="s">
        <v>378</v>
      </c>
      <c r="H892" s="173">
        <v>15</v>
      </c>
      <c r="I892" s="174">
        <v>264</v>
      </c>
      <c r="J892" s="174">
        <f>ROUND(I892*H892,2)</f>
        <v>3960</v>
      </c>
      <c r="K892" s="171" t="s">
        <v>379</v>
      </c>
      <c r="L892" s="36"/>
      <c r="M892" s="175" t="s">
        <v>17</v>
      </c>
      <c r="N892" s="176" t="s">
        <v>37</v>
      </c>
      <c r="O892" s="177">
        <v>0.61499999999999999</v>
      </c>
      <c r="P892" s="177">
        <f>O892*H892</f>
        <v>9.2249999999999996</v>
      </c>
      <c r="Q892" s="177">
        <v>0</v>
      </c>
      <c r="R892" s="177">
        <f>Q892*H892</f>
        <v>0</v>
      </c>
      <c r="S892" s="177">
        <v>0.10100000000000001</v>
      </c>
      <c r="T892" s="178">
        <f>S892*H892</f>
        <v>1.5150000000000001</v>
      </c>
      <c r="U892" s="31"/>
      <c r="V892" s="31"/>
      <c r="W892" s="31"/>
      <c r="X892" s="31"/>
      <c r="Y892" s="31"/>
      <c r="Z892" s="31"/>
      <c r="AA892" s="31"/>
      <c r="AB892" s="31"/>
      <c r="AC892" s="31"/>
      <c r="AD892" s="31"/>
      <c r="AE892" s="31"/>
      <c r="AR892" s="179" t="s">
        <v>191</v>
      </c>
      <c r="AT892" s="179" t="s">
        <v>108</v>
      </c>
      <c r="AU892" s="179" t="s">
        <v>76</v>
      </c>
      <c r="AY892" s="17" t="s">
        <v>105</v>
      </c>
      <c r="BE892" s="180">
        <f>IF(N892="základní",J892,0)</f>
        <v>3960</v>
      </c>
      <c r="BF892" s="180">
        <f>IF(N892="snížená",J892,0)</f>
        <v>0</v>
      </c>
      <c r="BG892" s="180">
        <f>IF(N892="zákl. přenesená",J892,0)</f>
        <v>0</v>
      </c>
      <c r="BH892" s="180">
        <f>IF(N892="sníž. přenesená",J892,0)</f>
        <v>0</v>
      </c>
      <c r="BI892" s="180">
        <f>IF(N892="nulová",J892,0)</f>
        <v>0</v>
      </c>
      <c r="BJ892" s="17" t="s">
        <v>74</v>
      </c>
      <c r="BK892" s="180">
        <f>ROUND(I892*H892,2)</f>
        <v>3960</v>
      </c>
      <c r="BL892" s="17" t="s">
        <v>191</v>
      </c>
      <c r="BM892" s="179" t="s">
        <v>1659</v>
      </c>
    </row>
    <row r="893" spans="1:65" s="2" customFormat="1" ht="11.25">
      <c r="A893" s="31"/>
      <c r="B893" s="32"/>
      <c r="C893" s="33"/>
      <c r="D893" s="181" t="s">
        <v>115</v>
      </c>
      <c r="E893" s="33"/>
      <c r="F893" s="182" t="s">
        <v>1658</v>
      </c>
      <c r="G893" s="33"/>
      <c r="H893" s="33"/>
      <c r="I893" s="33"/>
      <c r="J893" s="33"/>
      <c r="K893" s="33"/>
      <c r="L893" s="36"/>
      <c r="M893" s="183"/>
      <c r="N893" s="184"/>
      <c r="O893" s="61"/>
      <c r="P893" s="61"/>
      <c r="Q893" s="61"/>
      <c r="R893" s="61"/>
      <c r="S893" s="61"/>
      <c r="T893" s="62"/>
      <c r="U893" s="31"/>
      <c r="V893" s="31"/>
      <c r="W893" s="31"/>
      <c r="X893" s="31"/>
      <c r="Y893" s="31"/>
      <c r="Z893" s="31"/>
      <c r="AA893" s="31"/>
      <c r="AB893" s="31"/>
      <c r="AC893" s="31"/>
      <c r="AD893" s="31"/>
      <c r="AE893" s="31"/>
      <c r="AT893" s="17" t="s">
        <v>115</v>
      </c>
      <c r="AU893" s="17" t="s">
        <v>76</v>
      </c>
    </row>
    <row r="894" spans="1:65" s="2" customFormat="1" ht="11.25">
      <c r="A894" s="31"/>
      <c r="B894" s="32"/>
      <c r="C894" s="33"/>
      <c r="D894" s="207" t="s">
        <v>382</v>
      </c>
      <c r="E894" s="33"/>
      <c r="F894" s="208" t="s">
        <v>1660</v>
      </c>
      <c r="G894" s="33"/>
      <c r="H894" s="33"/>
      <c r="I894" s="33"/>
      <c r="J894" s="33"/>
      <c r="K894" s="33"/>
      <c r="L894" s="36"/>
      <c r="M894" s="183"/>
      <c r="N894" s="184"/>
      <c r="O894" s="61"/>
      <c r="P894" s="61"/>
      <c r="Q894" s="61"/>
      <c r="R894" s="61"/>
      <c r="S894" s="61"/>
      <c r="T894" s="62"/>
      <c r="U894" s="31"/>
      <c r="V894" s="31"/>
      <c r="W894" s="31"/>
      <c r="X894" s="31"/>
      <c r="Y894" s="31"/>
      <c r="Z894" s="31"/>
      <c r="AA894" s="31"/>
      <c r="AB894" s="31"/>
      <c r="AC894" s="31"/>
      <c r="AD894" s="31"/>
      <c r="AE894" s="31"/>
      <c r="AT894" s="17" t="s">
        <v>382</v>
      </c>
      <c r="AU894" s="17" t="s">
        <v>76</v>
      </c>
    </row>
    <row r="895" spans="1:65" s="13" customFormat="1" ht="11.25">
      <c r="B895" s="185"/>
      <c r="C895" s="186"/>
      <c r="D895" s="181" t="s">
        <v>117</v>
      </c>
      <c r="E895" s="187" t="s">
        <v>17</v>
      </c>
      <c r="F895" s="188" t="s">
        <v>8</v>
      </c>
      <c r="G895" s="186"/>
      <c r="H895" s="189">
        <v>15</v>
      </c>
      <c r="I895" s="186"/>
      <c r="J895" s="186"/>
      <c r="K895" s="186"/>
      <c r="L895" s="190"/>
      <c r="M895" s="191"/>
      <c r="N895" s="192"/>
      <c r="O895" s="192"/>
      <c r="P895" s="192"/>
      <c r="Q895" s="192"/>
      <c r="R895" s="192"/>
      <c r="S895" s="192"/>
      <c r="T895" s="193"/>
      <c r="AT895" s="194" t="s">
        <v>117</v>
      </c>
      <c r="AU895" s="194" t="s">
        <v>76</v>
      </c>
      <c r="AV895" s="13" t="s">
        <v>76</v>
      </c>
      <c r="AW895" s="13" t="s">
        <v>28</v>
      </c>
      <c r="AX895" s="13" t="s">
        <v>74</v>
      </c>
      <c r="AY895" s="194" t="s">
        <v>105</v>
      </c>
    </row>
    <row r="896" spans="1:65" s="12" customFormat="1" ht="22.9" customHeight="1">
      <c r="B896" s="154"/>
      <c r="C896" s="155"/>
      <c r="D896" s="156" t="s">
        <v>65</v>
      </c>
      <c r="E896" s="167" t="s">
        <v>1661</v>
      </c>
      <c r="F896" s="167" t="s">
        <v>1662</v>
      </c>
      <c r="G896" s="155"/>
      <c r="H896" s="155"/>
      <c r="I896" s="155"/>
      <c r="J896" s="168">
        <f>BK896</f>
        <v>252197</v>
      </c>
      <c r="K896" s="155"/>
      <c r="L896" s="159"/>
      <c r="M896" s="160"/>
      <c r="N896" s="161"/>
      <c r="O896" s="161"/>
      <c r="P896" s="162">
        <f>SUM(P897:P908)</f>
        <v>289.13800000000003</v>
      </c>
      <c r="Q896" s="161"/>
      <c r="R896" s="162">
        <f>SUM(R897:R908)</f>
        <v>0.18102000000000001</v>
      </c>
      <c r="S896" s="161"/>
      <c r="T896" s="163">
        <f>SUM(T897:T908)</f>
        <v>0</v>
      </c>
      <c r="AR896" s="164" t="s">
        <v>76</v>
      </c>
      <c r="AT896" s="165" t="s">
        <v>65</v>
      </c>
      <c r="AU896" s="165" t="s">
        <v>74</v>
      </c>
      <c r="AY896" s="164" t="s">
        <v>105</v>
      </c>
      <c r="BK896" s="166">
        <f>SUM(BK897:BK908)</f>
        <v>252197</v>
      </c>
    </row>
    <row r="897" spans="1:65" s="2" customFormat="1" ht="16.5" customHeight="1">
      <c r="A897" s="31"/>
      <c r="B897" s="32"/>
      <c r="C897" s="169" t="s">
        <v>1663</v>
      </c>
      <c r="D897" s="169" t="s">
        <v>108</v>
      </c>
      <c r="E897" s="170" t="s">
        <v>1664</v>
      </c>
      <c r="F897" s="171" t="s">
        <v>1665</v>
      </c>
      <c r="G897" s="172" t="s">
        <v>263</v>
      </c>
      <c r="H897" s="173">
        <v>847</v>
      </c>
      <c r="I897" s="174">
        <v>274</v>
      </c>
      <c r="J897" s="174">
        <f>ROUND(I897*H897,2)</f>
        <v>232078</v>
      </c>
      <c r="K897" s="171" t="s">
        <v>379</v>
      </c>
      <c r="L897" s="36"/>
      <c r="M897" s="175" t="s">
        <v>17</v>
      </c>
      <c r="N897" s="176" t="s">
        <v>37</v>
      </c>
      <c r="O897" s="177">
        <v>0.30399999999999999</v>
      </c>
      <c r="P897" s="177">
        <f>O897*H897</f>
        <v>257.488</v>
      </c>
      <c r="Q897" s="177">
        <v>2.1000000000000001E-4</v>
      </c>
      <c r="R897" s="177">
        <f>Q897*H897</f>
        <v>0.17787</v>
      </c>
      <c r="S897" s="177">
        <v>0</v>
      </c>
      <c r="T897" s="178">
        <f>S897*H897</f>
        <v>0</v>
      </c>
      <c r="U897" s="31"/>
      <c r="V897" s="31"/>
      <c r="W897" s="31"/>
      <c r="X897" s="31"/>
      <c r="Y897" s="31"/>
      <c r="Z897" s="31"/>
      <c r="AA897" s="31"/>
      <c r="AB897" s="31"/>
      <c r="AC897" s="31"/>
      <c r="AD897" s="31"/>
      <c r="AE897" s="31"/>
      <c r="AR897" s="179" t="s">
        <v>191</v>
      </c>
      <c r="AT897" s="179" t="s">
        <v>108</v>
      </c>
      <c r="AU897" s="179" t="s">
        <v>76</v>
      </c>
      <c r="AY897" s="17" t="s">
        <v>105</v>
      </c>
      <c r="BE897" s="180">
        <f>IF(N897="základní",J897,0)</f>
        <v>232078</v>
      </c>
      <c r="BF897" s="180">
        <f>IF(N897="snížená",J897,0)</f>
        <v>0</v>
      </c>
      <c r="BG897" s="180">
        <f>IF(N897="zákl. přenesená",J897,0)</f>
        <v>0</v>
      </c>
      <c r="BH897" s="180">
        <f>IF(N897="sníž. přenesená",J897,0)</f>
        <v>0</v>
      </c>
      <c r="BI897" s="180">
        <f>IF(N897="nulová",J897,0)</f>
        <v>0</v>
      </c>
      <c r="BJ897" s="17" t="s">
        <v>74</v>
      </c>
      <c r="BK897" s="180">
        <f>ROUND(I897*H897,2)</f>
        <v>232078</v>
      </c>
      <c r="BL897" s="17" t="s">
        <v>191</v>
      </c>
      <c r="BM897" s="179" t="s">
        <v>1666</v>
      </c>
    </row>
    <row r="898" spans="1:65" s="2" customFormat="1" ht="11.25">
      <c r="A898" s="31"/>
      <c r="B898" s="32"/>
      <c r="C898" s="33"/>
      <c r="D898" s="181" t="s">
        <v>115</v>
      </c>
      <c r="E898" s="33"/>
      <c r="F898" s="182" t="s">
        <v>1667</v>
      </c>
      <c r="G898" s="33"/>
      <c r="H898" s="33"/>
      <c r="I898" s="33"/>
      <c r="J898" s="33"/>
      <c r="K898" s="33"/>
      <c r="L898" s="36"/>
      <c r="M898" s="183"/>
      <c r="N898" s="184"/>
      <c r="O898" s="61"/>
      <c r="P898" s="61"/>
      <c r="Q898" s="61"/>
      <c r="R898" s="61"/>
      <c r="S898" s="61"/>
      <c r="T898" s="62"/>
      <c r="U898" s="31"/>
      <c r="V898" s="31"/>
      <c r="W898" s="31"/>
      <c r="X898" s="31"/>
      <c r="Y898" s="31"/>
      <c r="Z898" s="31"/>
      <c r="AA898" s="31"/>
      <c r="AB898" s="31"/>
      <c r="AC898" s="31"/>
      <c r="AD898" s="31"/>
      <c r="AE898" s="31"/>
      <c r="AT898" s="17" t="s">
        <v>115</v>
      </c>
      <c r="AU898" s="17" t="s">
        <v>76</v>
      </c>
    </row>
    <row r="899" spans="1:65" s="2" customFormat="1" ht="11.25">
      <c r="A899" s="31"/>
      <c r="B899" s="32"/>
      <c r="C899" s="33"/>
      <c r="D899" s="207" t="s">
        <v>382</v>
      </c>
      <c r="E899" s="33"/>
      <c r="F899" s="208" t="s">
        <v>1668</v>
      </c>
      <c r="G899" s="33"/>
      <c r="H899" s="33"/>
      <c r="I899" s="33"/>
      <c r="J899" s="33"/>
      <c r="K899" s="33"/>
      <c r="L899" s="36"/>
      <c r="M899" s="183"/>
      <c r="N899" s="184"/>
      <c r="O899" s="61"/>
      <c r="P899" s="61"/>
      <c r="Q899" s="61"/>
      <c r="R899" s="61"/>
      <c r="S899" s="61"/>
      <c r="T899" s="62"/>
      <c r="U899" s="31"/>
      <c r="V899" s="31"/>
      <c r="W899" s="31"/>
      <c r="X899" s="31"/>
      <c r="Y899" s="31"/>
      <c r="Z899" s="31"/>
      <c r="AA899" s="31"/>
      <c r="AB899" s="31"/>
      <c r="AC899" s="31"/>
      <c r="AD899" s="31"/>
      <c r="AE899" s="31"/>
      <c r="AT899" s="17" t="s">
        <v>382</v>
      </c>
      <c r="AU899" s="17" t="s">
        <v>76</v>
      </c>
    </row>
    <row r="900" spans="1:65" s="13" customFormat="1" ht="11.25">
      <c r="B900" s="185"/>
      <c r="C900" s="186"/>
      <c r="D900" s="181" t="s">
        <v>117</v>
      </c>
      <c r="E900" s="187" t="s">
        <v>17</v>
      </c>
      <c r="F900" s="188" t="s">
        <v>1669</v>
      </c>
      <c r="G900" s="186"/>
      <c r="H900" s="189">
        <v>847</v>
      </c>
      <c r="I900" s="186"/>
      <c r="J900" s="186"/>
      <c r="K900" s="186"/>
      <c r="L900" s="190"/>
      <c r="M900" s="191"/>
      <c r="N900" s="192"/>
      <c r="O900" s="192"/>
      <c r="P900" s="192"/>
      <c r="Q900" s="192"/>
      <c r="R900" s="192"/>
      <c r="S900" s="192"/>
      <c r="T900" s="193"/>
      <c r="AT900" s="194" t="s">
        <v>117</v>
      </c>
      <c r="AU900" s="194" t="s">
        <v>76</v>
      </c>
      <c r="AV900" s="13" t="s">
        <v>76</v>
      </c>
      <c r="AW900" s="13" t="s">
        <v>28</v>
      </c>
      <c r="AX900" s="13" t="s">
        <v>74</v>
      </c>
      <c r="AY900" s="194" t="s">
        <v>105</v>
      </c>
    </row>
    <row r="901" spans="1:65" s="2" customFormat="1" ht="16.5" customHeight="1">
      <c r="A901" s="31"/>
      <c r="B901" s="32"/>
      <c r="C901" s="169" t="s">
        <v>1670</v>
      </c>
      <c r="D901" s="169" t="s">
        <v>108</v>
      </c>
      <c r="E901" s="170" t="s">
        <v>1671</v>
      </c>
      <c r="F901" s="171" t="s">
        <v>1672</v>
      </c>
      <c r="G901" s="172" t="s">
        <v>378</v>
      </c>
      <c r="H901" s="173">
        <v>92</v>
      </c>
      <c r="I901" s="174">
        <v>167</v>
      </c>
      <c r="J901" s="174">
        <f>ROUND(I901*H901,2)</f>
        <v>15364</v>
      </c>
      <c r="K901" s="171" t="s">
        <v>379</v>
      </c>
      <c r="L901" s="36"/>
      <c r="M901" s="175" t="s">
        <v>17</v>
      </c>
      <c r="N901" s="176" t="s">
        <v>37</v>
      </c>
      <c r="O901" s="177">
        <v>0.3</v>
      </c>
      <c r="P901" s="177">
        <f>O901*H901</f>
        <v>27.599999999999998</v>
      </c>
      <c r="Q901" s="177">
        <v>0</v>
      </c>
      <c r="R901" s="177">
        <f>Q901*H901</f>
        <v>0</v>
      </c>
      <c r="S901" s="177">
        <v>0</v>
      </c>
      <c r="T901" s="178">
        <f>S901*H901</f>
        <v>0</v>
      </c>
      <c r="U901" s="31"/>
      <c r="V901" s="31"/>
      <c r="W901" s="31"/>
      <c r="X901" s="31"/>
      <c r="Y901" s="31"/>
      <c r="Z901" s="31"/>
      <c r="AA901" s="31"/>
      <c r="AB901" s="31"/>
      <c r="AC901" s="31"/>
      <c r="AD901" s="31"/>
      <c r="AE901" s="31"/>
      <c r="AR901" s="179" t="s">
        <v>191</v>
      </c>
      <c r="AT901" s="179" t="s">
        <v>108</v>
      </c>
      <c r="AU901" s="179" t="s">
        <v>76</v>
      </c>
      <c r="AY901" s="17" t="s">
        <v>105</v>
      </c>
      <c r="BE901" s="180">
        <f>IF(N901="základní",J901,0)</f>
        <v>15364</v>
      </c>
      <c r="BF901" s="180">
        <f>IF(N901="snížená",J901,0)</f>
        <v>0</v>
      </c>
      <c r="BG901" s="180">
        <f>IF(N901="zákl. přenesená",J901,0)</f>
        <v>0</v>
      </c>
      <c r="BH901" s="180">
        <f>IF(N901="sníž. přenesená",J901,0)</f>
        <v>0</v>
      </c>
      <c r="BI901" s="180">
        <f>IF(N901="nulová",J901,0)</f>
        <v>0</v>
      </c>
      <c r="BJ901" s="17" t="s">
        <v>74</v>
      </c>
      <c r="BK901" s="180">
        <f>ROUND(I901*H901,2)</f>
        <v>15364</v>
      </c>
      <c r="BL901" s="17" t="s">
        <v>191</v>
      </c>
      <c r="BM901" s="179" t="s">
        <v>1673</v>
      </c>
    </row>
    <row r="902" spans="1:65" s="2" customFormat="1" ht="11.25">
      <c r="A902" s="31"/>
      <c r="B902" s="32"/>
      <c r="C902" s="33"/>
      <c r="D902" s="181" t="s">
        <v>115</v>
      </c>
      <c r="E902" s="33"/>
      <c r="F902" s="182" t="s">
        <v>1674</v>
      </c>
      <c r="G902" s="33"/>
      <c r="H902" s="33"/>
      <c r="I902" s="33"/>
      <c r="J902" s="33"/>
      <c r="K902" s="33"/>
      <c r="L902" s="36"/>
      <c r="M902" s="183"/>
      <c r="N902" s="184"/>
      <c r="O902" s="61"/>
      <c r="P902" s="61"/>
      <c r="Q902" s="61"/>
      <c r="R902" s="61"/>
      <c r="S902" s="61"/>
      <c r="T902" s="62"/>
      <c r="U902" s="31"/>
      <c r="V902" s="31"/>
      <c r="W902" s="31"/>
      <c r="X902" s="31"/>
      <c r="Y902" s="31"/>
      <c r="Z902" s="31"/>
      <c r="AA902" s="31"/>
      <c r="AB902" s="31"/>
      <c r="AC902" s="31"/>
      <c r="AD902" s="31"/>
      <c r="AE902" s="31"/>
      <c r="AT902" s="17" t="s">
        <v>115</v>
      </c>
      <c r="AU902" s="17" t="s">
        <v>76</v>
      </c>
    </row>
    <row r="903" spans="1:65" s="2" customFormat="1" ht="11.25">
      <c r="A903" s="31"/>
      <c r="B903" s="32"/>
      <c r="C903" s="33"/>
      <c r="D903" s="207" t="s">
        <v>382</v>
      </c>
      <c r="E903" s="33"/>
      <c r="F903" s="208" t="s">
        <v>1675</v>
      </c>
      <c r="G903" s="33"/>
      <c r="H903" s="33"/>
      <c r="I903" s="33"/>
      <c r="J903" s="33"/>
      <c r="K903" s="33"/>
      <c r="L903" s="36"/>
      <c r="M903" s="183"/>
      <c r="N903" s="184"/>
      <c r="O903" s="61"/>
      <c r="P903" s="61"/>
      <c r="Q903" s="61"/>
      <c r="R903" s="61"/>
      <c r="S903" s="61"/>
      <c r="T903" s="62"/>
      <c r="U903" s="31"/>
      <c r="V903" s="31"/>
      <c r="W903" s="31"/>
      <c r="X903" s="31"/>
      <c r="Y903" s="31"/>
      <c r="Z903" s="31"/>
      <c r="AA903" s="31"/>
      <c r="AB903" s="31"/>
      <c r="AC903" s="31"/>
      <c r="AD903" s="31"/>
      <c r="AE903" s="31"/>
      <c r="AT903" s="17" t="s">
        <v>382</v>
      </c>
      <c r="AU903" s="17" t="s">
        <v>76</v>
      </c>
    </row>
    <row r="904" spans="1:65" s="13" customFormat="1" ht="11.25">
      <c r="B904" s="185"/>
      <c r="C904" s="186"/>
      <c r="D904" s="181" t="s">
        <v>117</v>
      </c>
      <c r="E904" s="187" t="s">
        <v>17</v>
      </c>
      <c r="F904" s="188" t="s">
        <v>1676</v>
      </c>
      <c r="G904" s="186"/>
      <c r="H904" s="189">
        <v>92</v>
      </c>
      <c r="I904" s="186"/>
      <c r="J904" s="186"/>
      <c r="K904" s="186"/>
      <c r="L904" s="190"/>
      <c r="M904" s="191"/>
      <c r="N904" s="192"/>
      <c r="O904" s="192"/>
      <c r="P904" s="192"/>
      <c r="Q904" s="192"/>
      <c r="R904" s="192"/>
      <c r="S904" s="192"/>
      <c r="T904" s="193"/>
      <c r="AT904" s="194" t="s">
        <v>117</v>
      </c>
      <c r="AU904" s="194" t="s">
        <v>76</v>
      </c>
      <c r="AV904" s="13" t="s">
        <v>76</v>
      </c>
      <c r="AW904" s="13" t="s">
        <v>28</v>
      </c>
      <c r="AX904" s="13" t="s">
        <v>74</v>
      </c>
      <c r="AY904" s="194" t="s">
        <v>105</v>
      </c>
    </row>
    <row r="905" spans="1:65" s="2" customFormat="1" ht="16.5" customHeight="1">
      <c r="A905" s="31"/>
      <c r="B905" s="32"/>
      <c r="C905" s="169" t="s">
        <v>1677</v>
      </c>
      <c r="D905" s="169" t="s">
        <v>108</v>
      </c>
      <c r="E905" s="170" t="s">
        <v>1678</v>
      </c>
      <c r="F905" s="171" t="s">
        <v>1679</v>
      </c>
      <c r="G905" s="172" t="s">
        <v>378</v>
      </c>
      <c r="H905" s="173">
        <v>15</v>
      </c>
      <c r="I905" s="174">
        <v>317</v>
      </c>
      <c r="J905" s="174">
        <f>ROUND(I905*H905,2)</f>
        <v>4755</v>
      </c>
      <c r="K905" s="171" t="s">
        <v>379</v>
      </c>
      <c r="L905" s="36"/>
      <c r="M905" s="175" t="s">
        <v>17</v>
      </c>
      <c r="N905" s="176" t="s">
        <v>37</v>
      </c>
      <c r="O905" s="177">
        <v>0.27</v>
      </c>
      <c r="P905" s="177">
        <f>O905*H905</f>
        <v>4.0500000000000007</v>
      </c>
      <c r="Q905" s="177">
        <v>2.1000000000000001E-4</v>
      </c>
      <c r="R905" s="177">
        <f>Q905*H905</f>
        <v>3.15E-3</v>
      </c>
      <c r="S905" s="177">
        <v>0</v>
      </c>
      <c r="T905" s="178">
        <f>S905*H905</f>
        <v>0</v>
      </c>
      <c r="U905" s="31"/>
      <c r="V905" s="31"/>
      <c r="W905" s="31"/>
      <c r="X905" s="31"/>
      <c r="Y905" s="31"/>
      <c r="Z905" s="31"/>
      <c r="AA905" s="31"/>
      <c r="AB905" s="31"/>
      <c r="AC905" s="31"/>
      <c r="AD905" s="31"/>
      <c r="AE905" s="31"/>
      <c r="AR905" s="179" t="s">
        <v>191</v>
      </c>
      <c r="AT905" s="179" t="s">
        <v>108</v>
      </c>
      <c r="AU905" s="179" t="s">
        <v>76</v>
      </c>
      <c r="AY905" s="17" t="s">
        <v>105</v>
      </c>
      <c r="BE905" s="180">
        <f>IF(N905="základní",J905,0)</f>
        <v>4755</v>
      </c>
      <c r="BF905" s="180">
        <f>IF(N905="snížená",J905,0)</f>
        <v>0</v>
      </c>
      <c r="BG905" s="180">
        <f>IF(N905="zákl. přenesená",J905,0)</f>
        <v>0</v>
      </c>
      <c r="BH905" s="180">
        <f>IF(N905="sníž. přenesená",J905,0)</f>
        <v>0</v>
      </c>
      <c r="BI905" s="180">
        <f>IF(N905="nulová",J905,0)</f>
        <v>0</v>
      </c>
      <c r="BJ905" s="17" t="s">
        <v>74</v>
      </c>
      <c r="BK905" s="180">
        <f>ROUND(I905*H905,2)</f>
        <v>4755</v>
      </c>
      <c r="BL905" s="17" t="s">
        <v>191</v>
      </c>
      <c r="BM905" s="179" t="s">
        <v>1680</v>
      </c>
    </row>
    <row r="906" spans="1:65" s="2" customFormat="1" ht="11.25">
      <c r="A906" s="31"/>
      <c r="B906" s="32"/>
      <c r="C906" s="33"/>
      <c r="D906" s="181" t="s">
        <v>115</v>
      </c>
      <c r="E906" s="33"/>
      <c r="F906" s="182" t="s">
        <v>1681</v>
      </c>
      <c r="G906" s="33"/>
      <c r="H906" s="33"/>
      <c r="I906" s="33"/>
      <c r="J906" s="33"/>
      <c r="K906" s="33"/>
      <c r="L906" s="36"/>
      <c r="M906" s="183"/>
      <c r="N906" s="184"/>
      <c r="O906" s="61"/>
      <c r="P906" s="61"/>
      <c r="Q906" s="61"/>
      <c r="R906" s="61"/>
      <c r="S906" s="61"/>
      <c r="T906" s="62"/>
      <c r="U906" s="31"/>
      <c r="V906" s="31"/>
      <c r="W906" s="31"/>
      <c r="X906" s="31"/>
      <c r="Y906" s="31"/>
      <c r="Z906" s="31"/>
      <c r="AA906" s="31"/>
      <c r="AB906" s="31"/>
      <c r="AC906" s="31"/>
      <c r="AD906" s="31"/>
      <c r="AE906" s="31"/>
      <c r="AT906" s="17" t="s">
        <v>115</v>
      </c>
      <c r="AU906" s="17" t="s">
        <v>76</v>
      </c>
    </row>
    <row r="907" spans="1:65" s="2" customFormat="1" ht="11.25">
      <c r="A907" s="31"/>
      <c r="B907" s="32"/>
      <c r="C907" s="33"/>
      <c r="D907" s="207" t="s">
        <v>382</v>
      </c>
      <c r="E907" s="33"/>
      <c r="F907" s="208" t="s">
        <v>1682</v>
      </c>
      <c r="G907" s="33"/>
      <c r="H907" s="33"/>
      <c r="I907" s="33"/>
      <c r="J907" s="33"/>
      <c r="K907" s="33"/>
      <c r="L907" s="36"/>
      <c r="M907" s="183"/>
      <c r="N907" s="184"/>
      <c r="O907" s="61"/>
      <c r="P907" s="61"/>
      <c r="Q907" s="61"/>
      <c r="R907" s="61"/>
      <c r="S907" s="61"/>
      <c r="T907" s="62"/>
      <c r="U907" s="31"/>
      <c r="V907" s="31"/>
      <c r="W907" s="31"/>
      <c r="X907" s="31"/>
      <c r="Y907" s="31"/>
      <c r="Z907" s="31"/>
      <c r="AA907" s="31"/>
      <c r="AB907" s="31"/>
      <c r="AC907" s="31"/>
      <c r="AD907" s="31"/>
      <c r="AE907" s="31"/>
      <c r="AT907" s="17" t="s">
        <v>382</v>
      </c>
      <c r="AU907" s="17" t="s">
        <v>76</v>
      </c>
    </row>
    <row r="908" spans="1:65" s="13" customFormat="1" ht="11.25">
      <c r="B908" s="185"/>
      <c r="C908" s="186"/>
      <c r="D908" s="181" t="s">
        <v>117</v>
      </c>
      <c r="E908" s="187" t="s">
        <v>17</v>
      </c>
      <c r="F908" s="188" t="s">
        <v>8</v>
      </c>
      <c r="G908" s="186"/>
      <c r="H908" s="189">
        <v>15</v>
      </c>
      <c r="I908" s="186"/>
      <c r="J908" s="186"/>
      <c r="K908" s="186"/>
      <c r="L908" s="190"/>
      <c r="M908" s="191"/>
      <c r="N908" s="192"/>
      <c r="O908" s="192"/>
      <c r="P908" s="192"/>
      <c r="Q908" s="192"/>
      <c r="R908" s="192"/>
      <c r="S908" s="192"/>
      <c r="T908" s="193"/>
      <c r="AT908" s="194" t="s">
        <v>117</v>
      </c>
      <c r="AU908" s="194" t="s">
        <v>76</v>
      </c>
      <c r="AV908" s="13" t="s">
        <v>76</v>
      </c>
      <c r="AW908" s="13" t="s">
        <v>28</v>
      </c>
      <c r="AX908" s="13" t="s">
        <v>74</v>
      </c>
      <c r="AY908" s="194" t="s">
        <v>105</v>
      </c>
    </row>
    <row r="909" spans="1:65" s="12" customFormat="1" ht="25.9" customHeight="1">
      <c r="B909" s="154"/>
      <c r="C909" s="155"/>
      <c r="D909" s="156" t="s">
        <v>65</v>
      </c>
      <c r="E909" s="157" t="s">
        <v>1683</v>
      </c>
      <c r="F909" s="157" t="s">
        <v>1684</v>
      </c>
      <c r="G909" s="155"/>
      <c r="H909" s="155"/>
      <c r="I909" s="155"/>
      <c r="J909" s="158">
        <f>BK909</f>
        <v>288315.5</v>
      </c>
      <c r="K909" s="155"/>
      <c r="L909" s="159"/>
      <c r="M909" s="160"/>
      <c r="N909" s="161"/>
      <c r="O909" s="161"/>
      <c r="P909" s="162">
        <f>SUM(P910:P918)</f>
        <v>845.5</v>
      </c>
      <c r="Q909" s="161"/>
      <c r="R909" s="162">
        <f>SUM(R910:R918)</f>
        <v>0</v>
      </c>
      <c r="S909" s="161"/>
      <c r="T909" s="163">
        <f>SUM(T910:T918)</f>
        <v>0</v>
      </c>
      <c r="AR909" s="164" t="s">
        <v>113</v>
      </c>
      <c r="AT909" s="165" t="s">
        <v>65</v>
      </c>
      <c r="AU909" s="165" t="s">
        <v>66</v>
      </c>
      <c r="AY909" s="164" t="s">
        <v>105</v>
      </c>
      <c r="BK909" s="166">
        <f>SUM(BK910:BK918)</f>
        <v>288315.5</v>
      </c>
    </row>
    <row r="910" spans="1:65" s="2" customFormat="1" ht="16.5" customHeight="1">
      <c r="A910" s="31"/>
      <c r="B910" s="32"/>
      <c r="C910" s="169" t="s">
        <v>1685</v>
      </c>
      <c r="D910" s="169" t="s">
        <v>108</v>
      </c>
      <c r="E910" s="170" t="s">
        <v>1686</v>
      </c>
      <c r="F910" s="171" t="s">
        <v>1687</v>
      </c>
      <c r="G910" s="172" t="s">
        <v>1688</v>
      </c>
      <c r="H910" s="173">
        <v>845.5</v>
      </c>
      <c r="I910" s="174">
        <v>341</v>
      </c>
      <c r="J910" s="174">
        <f>ROUND(I910*H910,2)</f>
        <v>288315.5</v>
      </c>
      <c r="K910" s="171" t="s">
        <v>379</v>
      </c>
      <c r="L910" s="36"/>
      <c r="M910" s="175" t="s">
        <v>17</v>
      </c>
      <c r="N910" s="176" t="s">
        <v>37</v>
      </c>
      <c r="O910" s="177">
        <v>1</v>
      </c>
      <c r="P910" s="177">
        <f>O910*H910</f>
        <v>845.5</v>
      </c>
      <c r="Q910" s="177">
        <v>0</v>
      </c>
      <c r="R910" s="177">
        <f>Q910*H910</f>
        <v>0</v>
      </c>
      <c r="S910" s="177">
        <v>0</v>
      </c>
      <c r="T910" s="178">
        <f>S910*H910</f>
        <v>0</v>
      </c>
      <c r="U910" s="31"/>
      <c r="V910" s="31"/>
      <c r="W910" s="31"/>
      <c r="X910" s="31"/>
      <c r="Y910" s="31"/>
      <c r="Z910" s="31"/>
      <c r="AA910" s="31"/>
      <c r="AB910" s="31"/>
      <c r="AC910" s="31"/>
      <c r="AD910" s="31"/>
      <c r="AE910" s="31"/>
      <c r="AR910" s="179" t="s">
        <v>277</v>
      </c>
      <c r="AT910" s="179" t="s">
        <v>108</v>
      </c>
      <c r="AU910" s="179" t="s">
        <v>74</v>
      </c>
      <c r="AY910" s="17" t="s">
        <v>105</v>
      </c>
      <c r="BE910" s="180">
        <f>IF(N910="základní",J910,0)</f>
        <v>288315.5</v>
      </c>
      <c r="BF910" s="180">
        <f>IF(N910="snížená",J910,0)</f>
        <v>0</v>
      </c>
      <c r="BG910" s="180">
        <f>IF(N910="zákl. přenesená",J910,0)</f>
        <v>0</v>
      </c>
      <c r="BH910" s="180">
        <f>IF(N910="sníž. přenesená",J910,0)</f>
        <v>0</v>
      </c>
      <c r="BI910" s="180">
        <f>IF(N910="nulová",J910,0)</f>
        <v>0</v>
      </c>
      <c r="BJ910" s="17" t="s">
        <v>74</v>
      </c>
      <c r="BK910" s="180">
        <f>ROUND(I910*H910,2)</f>
        <v>288315.5</v>
      </c>
      <c r="BL910" s="17" t="s">
        <v>277</v>
      </c>
      <c r="BM910" s="179" t="s">
        <v>1689</v>
      </c>
    </row>
    <row r="911" spans="1:65" s="2" customFormat="1" ht="11.25">
      <c r="A911" s="31"/>
      <c r="B911" s="32"/>
      <c r="C911" s="33"/>
      <c r="D911" s="181" t="s">
        <v>115</v>
      </c>
      <c r="E911" s="33"/>
      <c r="F911" s="182" t="s">
        <v>1690</v>
      </c>
      <c r="G911" s="33"/>
      <c r="H911" s="33"/>
      <c r="I911" s="33"/>
      <c r="J911" s="33"/>
      <c r="K911" s="33"/>
      <c r="L911" s="36"/>
      <c r="M911" s="183"/>
      <c r="N911" s="184"/>
      <c r="O911" s="61"/>
      <c r="P911" s="61"/>
      <c r="Q911" s="61"/>
      <c r="R911" s="61"/>
      <c r="S911" s="61"/>
      <c r="T911" s="62"/>
      <c r="U911" s="31"/>
      <c r="V911" s="31"/>
      <c r="W911" s="31"/>
      <c r="X911" s="31"/>
      <c r="Y911" s="31"/>
      <c r="Z911" s="31"/>
      <c r="AA911" s="31"/>
      <c r="AB911" s="31"/>
      <c r="AC911" s="31"/>
      <c r="AD911" s="31"/>
      <c r="AE911" s="31"/>
      <c r="AT911" s="17" t="s">
        <v>115</v>
      </c>
      <c r="AU911" s="17" t="s">
        <v>74</v>
      </c>
    </row>
    <row r="912" spans="1:65" s="2" customFormat="1" ht="11.25">
      <c r="A912" s="31"/>
      <c r="B912" s="32"/>
      <c r="C912" s="33"/>
      <c r="D912" s="207" t="s">
        <v>382</v>
      </c>
      <c r="E912" s="33"/>
      <c r="F912" s="208" t="s">
        <v>1691</v>
      </c>
      <c r="G912" s="33"/>
      <c r="H912" s="33"/>
      <c r="I912" s="33"/>
      <c r="J912" s="33"/>
      <c r="K912" s="33"/>
      <c r="L912" s="36"/>
      <c r="M912" s="183"/>
      <c r="N912" s="184"/>
      <c r="O912" s="61"/>
      <c r="P912" s="61"/>
      <c r="Q912" s="61"/>
      <c r="R912" s="61"/>
      <c r="S912" s="61"/>
      <c r="T912" s="62"/>
      <c r="U912" s="31"/>
      <c r="V912" s="31"/>
      <c r="W912" s="31"/>
      <c r="X912" s="31"/>
      <c r="Y912" s="31"/>
      <c r="Z912" s="31"/>
      <c r="AA912" s="31"/>
      <c r="AB912" s="31"/>
      <c r="AC912" s="31"/>
      <c r="AD912" s="31"/>
      <c r="AE912" s="31"/>
      <c r="AT912" s="17" t="s">
        <v>382</v>
      </c>
      <c r="AU912" s="17" t="s">
        <v>74</v>
      </c>
    </row>
    <row r="913" spans="1:65" s="13" customFormat="1" ht="11.25">
      <c r="B913" s="185"/>
      <c r="C913" s="186"/>
      <c r="D913" s="181" t="s">
        <v>117</v>
      </c>
      <c r="E913" s="187" t="s">
        <v>17</v>
      </c>
      <c r="F913" s="188" t="s">
        <v>1692</v>
      </c>
      <c r="G913" s="186"/>
      <c r="H913" s="189">
        <v>31</v>
      </c>
      <c r="I913" s="186"/>
      <c r="J913" s="186"/>
      <c r="K913" s="186"/>
      <c r="L913" s="190"/>
      <c r="M913" s="191"/>
      <c r="N913" s="192"/>
      <c r="O913" s="192"/>
      <c r="P913" s="192"/>
      <c r="Q913" s="192"/>
      <c r="R913" s="192"/>
      <c r="S913" s="192"/>
      <c r="T913" s="193"/>
      <c r="AT913" s="194" t="s">
        <v>117</v>
      </c>
      <c r="AU913" s="194" t="s">
        <v>74</v>
      </c>
      <c r="AV913" s="13" t="s">
        <v>76</v>
      </c>
      <c r="AW913" s="13" t="s">
        <v>28</v>
      </c>
      <c r="AX913" s="13" t="s">
        <v>66</v>
      </c>
      <c r="AY913" s="194" t="s">
        <v>105</v>
      </c>
    </row>
    <row r="914" spans="1:65" s="13" customFormat="1" ht="11.25">
      <c r="B914" s="185"/>
      <c r="C914" s="186"/>
      <c r="D914" s="181" t="s">
        <v>117</v>
      </c>
      <c r="E914" s="187" t="s">
        <v>17</v>
      </c>
      <c r="F914" s="188" t="s">
        <v>1693</v>
      </c>
      <c r="G914" s="186"/>
      <c r="H914" s="189">
        <v>65</v>
      </c>
      <c r="I914" s="186"/>
      <c r="J914" s="186"/>
      <c r="K914" s="186"/>
      <c r="L914" s="190"/>
      <c r="M914" s="191"/>
      <c r="N914" s="192"/>
      <c r="O914" s="192"/>
      <c r="P914" s="192"/>
      <c r="Q914" s="192"/>
      <c r="R914" s="192"/>
      <c r="S914" s="192"/>
      <c r="T914" s="193"/>
      <c r="AT914" s="194" t="s">
        <v>117</v>
      </c>
      <c r="AU914" s="194" t="s">
        <v>74</v>
      </c>
      <c r="AV914" s="13" t="s">
        <v>76</v>
      </c>
      <c r="AW914" s="13" t="s">
        <v>28</v>
      </c>
      <c r="AX914" s="13" t="s">
        <v>66</v>
      </c>
      <c r="AY914" s="194" t="s">
        <v>105</v>
      </c>
    </row>
    <row r="915" spans="1:65" s="13" customFormat="1" ht="11.25">
      <c r="B915" s="185"/>
      <c r="C915" s="186"/>
      <c r="D915" s="181" t="s">
        <v>117</v>
      </c>
      <c r="E915" s="187" t="s">
        <v>17</v>
      </c>
      <c r="F915" s="188" t="s">
        <v>1694</v>
      </c>
      <c r="G915" s="186"/>
      <c r="H915" s="189">
        <v>208</v>
      </c>
      <c r="I915" s="186"/>
      <c r="J915" s="186"/>
      <c r="K915" s="186"/>
      <c r="L915" s="190"/>
      <c r="M915" s="191"/>
      <c r="N915" s="192"/>
      <c r="O915" s="192"/>
      <c r="P915" s="192"/>
      <c r="Q915" s="192"/>
      <c r="R915" s="192"/>
      <c r="S915" s="192"/>
      <c r="T915" s="193"/>
      <c r="AT915" s="194" t="s">
        <v>117</v>
      </c>
      <c r="AU915" s="194" t="s">
        <v>74</v>
      </c>
      <c r="AV915" s="13" t="s">
        <v>76</v>
      </c>
      <c r="AW915" s="13" t="s">
        <v>28</v>
      </c>
      <c r="AX915" s="13" t="s">
        <v>66</v>
      </c>
      <c r="AY915" s="194" t="s">
        <v>105</v>
      </c>
    </row>
    <row r="916" spans="1:65" s="13" customFormat="1" ht="11.25">
      <c r="B916" s="185"/>
      <c r="C916" s="186"/>
      <c r="D916" s="181" t="s">
        <v>117</v>
      </c>
      <c r="E916" s="187" t="s">
        <v>17</v>
      </c>
      <c r="F916" s="188" t="s">
        <v>1695</v>
      </c>
      <c r="G916" s="186"/>
      <c r="H916" s="189">
        <v>45</v>
      </c>
      <c r="I916" s="186"/>
      <c r="J916" s="186"/>
      <c r="K916" s="186"/>
      <c r="L916" s="190"/>
      <c r="M916" s="191"/>
      <c r="N916" s="192"/>
      <c r="O916" s="192"/>
      <c r="P916" s="192"/>
      <c r="Q916" s="192"/>
      <c r="R916" s="192"/>
      <c r="S916" s="192"/>
      <c r="T916" s="193"/>
      <c r="AT916" s="194" t="s">
        <v>117</v>
      </c>
      <c r="AU916" s="194" t="s">
        <v>74</v>
      </c>
      <c r="AV916" s="13" t="s">
        <v>76</v>
      </c>
      <c r="AW916" s="13" t="s">
        <v>28</v>
      </c>
      <c r="AX916" s="13" t="s">
        <v>66</v>
      </c>
      <c r="AY916" s="194" t="s">
        <v>105</v>
      </c>
    </row>
    <row r="917" spans="1:65" s="13" customFormat="1" ht="11.25">
      <c r="B917" s="185"/>
      <c r="C917" s="186"/>
      <c r="D917" s="181" t="s">
        <v>117</v>
      </c>
      <c r="E917" s="187" t="s">
        <v>17</v>
      </c>
      <c r="F917" s="188" t="s">
        <v>1696</v>
      </c>
      <c r="G917" s="186"/>
      <c r="H917" s="189">
        <v>496.5</v>
      </c>
      <c r="I917" s="186"/>
      <c r="J917" s="186"/>
      <c r="K917" s="186"/>
      <c r="L917" s="190"/>
      <c r="M917" s="191"/>
      <c r="N917" s="192"/>
      <c r="O917" s="192"/>
      <c r="P917" s="192"/>
      <c r="Q917" s="192"/>
      <c r="R917" s="192"/>
      <c r="S917" s="192"/>
      <c r="T917" s="193"/>
      <c r="AT917" s="194" t="s">
        <v>117</v>
      </c>
      <c r="AU917" s="194" t="s">
        <v>74</v>
      </c>
      <c r="AV917" s="13" t="s">
        <v>76</v>
      </c>
      <c r="AW917" s="13" t="s">
        <v>28</v>
      </c>
      <c r="AX917" s="13" t="s">
        <v>66</v>
      </c>
      <c r="AY917" s="194" t="s">
        <v>105</v>
      </c>
    </row>
    <row r="918" spans="1:65" s="14" customFormat="1" ht="11.25">
      <c r="B918" s="209"/>
      <c r="C918" s="210"/>
      <c r="D918" s="181" t="s">
        <v>117</v>
      </c>
      <c r="E918" s="211" t="s">
        <v>17</v>
      </c>
      <c r="F918" s="212" t="s">
        <v>1697</v>
      </c>
      <c r="G918" s="210"/>
      <c r="H918" s="213">
        <v>845.5</v>
      </c>
      <c r="I918" s="210"/>
      <c r="J918" s="210"/>
      <c r="K918" s="210"/>
      <c r="L918" s="214"/>
      <c r="M918" s="215"/>
      <c r="N918" s="216"/>
      <c r="O918" s="216"/>
      <c r="P918" s="216"/>
      <c r="Q918" s="216"/>
      <c r="R918" s="216"/>
      <c r="S918" s="216"/>
      <c r="T918" s="217"/>
      <c r="AT918" s="218" t="s">
        <v>117</v>
      </c>
      <c r="AU918" s="218" t="s">
        <v>74</v>
      </c>
      <c r="AV918" s="14" t="s">
        <v>113</v>
      </c>
      <c r="AW918" s="14" t="s">
        <v>28</v>
      </c>
      <c r="AX918" s="14" t="s">
        <v>74</v>
      </c>
      <c r="AY918" s="218" t="s">
        <v>105</v>
      </c>
    </row>
    <row r="919" spans="1:65" s="12" customFormat="1" ht="25.9" customHeight="1">
      <c r="B919" s="154"/>
      <c r="C919" s="155"/>
      <c r="D919" s="156" t="s">
        <v>65</v>
      </c>
      <c r="E919" s="157" t="s">
        <v>1698</v>
      </c>
      <c r="F919" s="157" t="s">
        <v>1699</v>
      </c>
      <c r="G919" s="155"/>
      <c r="H919" s="155"/>
      <c r="I919" s="155"/>
      <c r="J919" s="158">
        <f>BK919</f>
        <v>255000</v>
      </c>
      <c r="K919" s="155"/>
      <c r="L919" s="159"/>
      <c r="M919" s="160"/>
      <c r="N919" s="161"/>
      <c r="O919" s="161"/>
      <c r="P919" s="162">
        <f>P920+P933</f>
        <v>0</v>
      </c>
      <c r="Q919" s="161"/>
      <c r="R919" s="162">
        <f>R920+R933</f>
        <v>0</v>
      </c>
      <c r="S919" s="161"/>
      <c r="T919" s="163">
        <f>T920+T933</f>
        <v>0</v>
      </c>
      <c r="AR919" s="164" t="s">
        <v>106</v>
      </c>
      <c r="AT919" s="165" t="s">
        <v>65</v>
      </c>
      <c r="AU919" s="165" t="s">
        <v>66</v>
      </c>
      <c r="AY919" s="164" t="s">
        <v>105</v>
      </c>
      <c r="BK919" s="166">
        <f>BK920+BK933</f>
        <v>255000</v>
      </c>
    </row>
    <row r="920" spans="1:65" s="12" customFormat="1" ht="22.9" customHeight="1">
      <c r="B920" s="154"/>
      <c r="C920" s="155"/>
      <c r="D920" s="156" t="s">
        <v>65</v>
      </c>
      <c r="E920" s="167" t="s">
        <v>1700</v>
      </c>
      <c r="F920" s="167" t="s">
        <v>1701</v>
      </c>
      <c r="G920" s="155"/>
      <c r="H920" s="155"/>
      <c r="I920" s="155"/>
      <c r="J920" s="168">
        <f>BK920</f>
        <v>205000</v>
      </c>
      <c r="K920" s="155"/>
      <c r="L920" s="159"/>
      <c r="M920" s="160"/>
      <c r="N920" s="161"/>
      <c r="O920" s="161"/>
      <c r="P920" s="162">
        <f>SUM(P921:P932)</f>
        <v>0</v>
      </c>
      <c r="Q920" s="161"/>
      <c r="R920" s="162">
        <f>SUM(R921:R932)</f>
        <v>0</v>
      </c>
      <c r="S920" s="161"/>
      <c r="T920" s="163">
        <f>SUM(T921:T932)</f>
        <v>0</v>
      </c>
      <c r="AR920" s="164" t="s">
        <v>106</v>
      </c>
      <c r="AT920" s="165" t="s">
        <v>65</v>
      </c>
      <c r="AU920" s="165" t="s">
        <v>74</v>
      </c>
      <c r="AY920" s="164" t="s">
        <v>105</v>
      </c>
      <c r="BK920" s="166">
        <f>SUM(BK921:BK932)</f>
        <v>205000</v>
      </c>
    </row>
    <row r="921" spans="1:65" s="2" customFormat="1" ht="16.5" customHeight="1">
      <c r="A921" s="31"/>
      <c r="B921" s="32"/>
      <c r="C921" s="169" t="s">
        <v>1702</v>
      </c>
      <c r="D921" s="169" t="s">
        <v>108</v>
      </c>
      <c r="E921" s="170" t="s">
        <v>1703</v>
      </c>
      <c r="F921" s="171" t="s">
        <v>1704</v>
      </c>
      <c r="G921" s="172" t="s">
        <v>1705</v>
      </c>
      <c r="H921" s="173">
        <v>1</v>
      </c>
      <c r="I921" s="174">
        <v>15000</v>
      </c>
      <c r="J921" s="174">
        <f>ROUND(I921*H921,2)</f>
        <v>15000</v>
      </c>
      <c r="K921" s="171" t="s">
        <v>379</v>
      </c>
      <c r="L921" s="36"/>
      <c r="M921" s="175" t="s">
        <v>17</v>
      </c>
      <c r="N921" s="176" t="s">
        <v>37</v>
      </c>
      <c r="O921" s="177">
        <v>0</v>
      </c>
      <c r="P921" s="177">
        <f>O921*H921</f>
        <v>0</v>
      </c>
      <c r="Q921" s="177">
        <v>0</v>
      </c>
      <c r="R921" s="177">
        <f>Q921*H921</f>
        <v>0</v>
      </c>
      <c r="S921" s="177">
        <v>0</v>
      </c>
      <c r="T921" s="178">
        <f>S921*H921</f>
        <v>0</v>
      </c>
      <c r="U921" s="31"/>
      <c r="V921" s="31"/>
      <c r="W921" s="31"/>
      <c r="X921" s="31"/>
      <c r="Y921" s="31"/>
      <c r="Z921" s="31"/>
      <c r="AA921" s="31"/>
      <c r="AB921" s="31"/>
      <c r="AC921" s="31"/>
      <c r="AD921" s="31"/>
      <c r="AE921" s="31"/>
      <c r="AR921" s="179" t="s">
        <v>1706</v>
      </c>
      <c r="AT921" s="179" t="s">
        <v>108</v>
      </c>
      <c r="AU921" s="179" t="s">
        <v>76</v>
      </c>
      <c r="AY921" s="17" t="s">
        <v>105</v>
      </c>
      <c r="BE921" s="180">
        <f>IF(N921="základní",J921,0)</f>
        <v>15000</v>
      </c>
      <c r="BF921" s="180">
        <f>IF(N921="snížená",J921,0)</f>
        <v>0</v>
      </c>
      <c r="BG921" s="180">
        <f>IF(N921="zákl. přenesená",J921,0)</f>
        <v>0</v>
      </c>
      <c r="BH921" s="180">
        <f>IF(N921="sníž. přenesená",J921,0)</f>
        <v>0</v>
      </c>
      <c r="BI921" s="180">
        <f>IF(N921="nulová",J921,0)</f>
        <v>0</v>
      </c>
      <c r="BJ921" s="17" t="s">
        <v>74</v>
      </c>
      <c r="BK921" s="180">
        <f>ROUND(I921*H921,2)</f>
        <v>15000</v>
      </c>
      <c r="BL921" s="17" t="s">
        <v>1706</v>
      </c>
      <c r="BM921" s="179" t="s">
        <v>1707</v>
      </c>
    </row>
    <row r="922" spans="1:65" s="2" customFormat="1" ht="11.25">
      <c r="A922" s="31"/>
      <c r="B922" s="32"/>
      <c r="C922" s="33"/>
      <c r="D922" s="181" t="s">
        <v>115</v>
      </c>
      <c r="E922" s="33"/>
      <c r="F922" s="182" t="s">
        <v>1704</v>
      </c>
      <c r="G922" s="33"/>
      <c r="H922" s="33"/>
      <c r="I922" s="33"/>
      <c r="J922" s="33"/>
      <c r="K922" s="33"/>
      <c r="L922" s="36"/>
      <c r="M922" s="183"/>
      <c r="N922" s="184"/>
      <c r="O922" s="61"/>
      <c r="P922" s="61"/>
      <c r="Q922" s="61"/>
      <c r="R922" s="61"/>
      <c r="S922" s="61"/>
      <c r="T922" s="62"/>
      <c r="U922" s="31"/>
      <c r="V922" s="31"/>
      <c r="W922" s="31"/>
      <c r="X922" s="31"/>
      <c r="Y922" s="31"/>
      <c r="Z922" s="31"/>
      <c r="AA922" s="31"/>
      <c r="AB922" s="31"/>
      <c r="AC922" s="31"/>
      <c r="AD922" s="31"/>
      <c r="AE922" s="31"/>
      <c r="AT922" s="17" t="s">
        <v>115</v>
      </c>
      <c r="AU922" s="17" t="s">
        <v>76</v>
      </c>
    </row>
    <row r="923" spans="1:65" s="2" customFormat="1" ht="11.25">
      <c r="A923" s="31"/>
      <c r="B923" s="32"/>
      <c r="C923" s="33"/>
      <c r="D923" s="207" t="s">
        <v>382</v>
      </c>
      <c r="E923" s="33"/>
      <c r="F923" s="208" t="s">
        <v>1708</v>
      </c>
      <c r="G923" s="33"/>
      <c r="H923" s="33"/>
      <c r="I923" s="33"/>
      <c r="J923" s="33"/>
      <c r="K923" s="33"/>
      <c r="L923" s="36"/>
      <c r="M923" s="183"/>
      <c r="N923" s="184"/>
      <c r="O923" s="61"/>
      <c r="P923" s="61"/>
      <c r="Q923" s="61"/>
      <c r="R923" s="61"/>
      <c r="S923" s="61"/>
      <c r="T923" s="62"/>
      <c r="U923" s="31"/>
      <c r="V923" s="31"/>
      <c r="W923" s="31"/>
      <c r="X923" s="31"/>
      <c r="Y923" s="31"/>
      <c r="Z923" s="31"/>
      <c r="AA923" s="31"/>
      <c r="AB923" s="31"/>
      <c r="AC923" s="31"/>
      <c r="AD923" s="31"/>
      <c r="AE923" s="31"/>
      <c r="AT923" s="17" t="s">
        <v>382</v>
      </c>
      <c r="AU923" s="17" t="s">
        <v>76</v>
      </c>
    </row>
    <row r="924" spans="1:65" s="2" customFormat="1" ht="16.5" customHeight="1">
      <c r="A924" s="31"/>
      <c r="B924" s="32"/>
      <c r="C924" s="169" t="s">
        <v>1709</v>
      </c>
      <c r="D924" s="169" t="s">
        <v>108</v>
      </c>
      <c r="E924" s="170" t="s">
        <v>1710</v>
      </c>
      <c r="F924" s="171" t="s">
        <v>1711</v>
      </c>
      <c r="G924" s="172" t="s">
        <v>1705</v>
      </c>
      <c r="H924" s="173">
        <v>1</v>
      </c>
      <c r="I924" s="174">
        <v>15000</v>
      </c>
      <c r="J924" s="174">
        <f>ROUND(I924*H924,2)</f>
        <v>15000</v>
      </c>
      <c r="K924" s="171" t="s">
        <v>379</v>
      </c>
      <c r="L924" s="36"/>
      <c r="M924" s="175" t="s">
        <v>17</v>
      </c>
      <c r="N924" s="176" t="s">
        <v>37</v>
      </c>
      <c r="O924" s="177">
        <v>0</v>
      </c>
      <c r="P924" s="177">
        <f>O924*H924</f>
        <v>0</v>
      </c>
      <c r="Q924" s="177">
        <v>0</v>
      </c>
      <c r="R924" s="177">
        <f>Q924*H924</f>
        <v>0</v>
      </c>
      <c r="S924" s="177">
        <v>0</v>
      </c>
      <c r="T924" s="178">
        <f>S924*H924</f>
        <v>0</v>
      </c>
      <c r="U924" s="31"/>
      <c r="V924" s="31"/>
      <c r="W924" s="31"/>
      <c r="X924" s="31"/>
      <c r="Y924" s="31"/>
      <c r="Z924" s="31"/>
      <c r="AA924" s="31"/>
      <c r="AB924" s="31"/>
      <c r="AC924" s="31"/>
      <c r="AD924" s="31"/>
      <c r="AE924" s="31"/>
      <c r="AR924" s="179" t="s">
        <v>1706</v>
      </c>
      <c r="AT924" s="179" t="s">
        <v>108</v>
      </c>
      <c r="AU924" s="179" t="s">
        <v>76</v>
      </c>
      <c r="AY924" s="17" t="s">
        <v>105</v>
      </c>
      <c r="BE924" s="180">
        <f>IF(N924="základní",J924,0)</f>
        <v>15000</v>
      </c>
      <c r="BF924" s="180">
        <f>IF(N924="snížená",J924,0)</f>
        <v>0</v>
      </c>
      <c r="BG924" s="180">
        <f>IF(N924="zákl. přenesená",J924,0)</f>
        <v>0</v>
      </c>
      <c r="BH924" s="180">
        <f>IF(N924="sníž. přenesená",J924,0)</f>
        <v>0</v>
      </c>
      <c r="BI924" s="180">
        <f>IF(N924="nulová",J924,0)</f>
        <v>0</v>
      </c>
      <c r="BJ924" s="17" t="s">
        <v>74</v>
      </c>
      <c r="BK924" s="180">
        <f>ROUND(I924*H924,2)</f>
        <v>15000</v>
      </c>
      <c r="BL924" s="17" t="s">
        <v>1706</v>
      </c>
      <c r="BM924" s="179" t="s">
        <v>1712</v>
      </c>
    </row>
    <row r="925" spans="1:65" s="2" customFormat="1" ht="11.25">
      <c r="A925" s="31"/>
      <c r="B925" s="32"/>
      <c r="C925" s="33"/>
      <c r="D925" s="181" t="s">
        <v>115</v>
      </c>
      <c r="E925" s="33"/>
      <c r="F925" s="182" t="s">
        <v>1711</v>
      </c>
      <c r="G925" s="33"/>
      <c r="H925" s="33"/>
      <c r="I925" s="33"/>
      <c r="J925" s="33"/>
      <c r="K925" s="33"/>
      <c r="L925" s="36"/>
      <c r="M925" s="183"/>
      <c r="N925" s="184"/>
      <c r="O925" s="61"/>
      <c r="P925" s="61"/>
      <c r="Q925" s="61"/>
      <c r="R925" s="61"/>
      <c r="S925" s="61"/>
      <c r="T925" s="62"/>
      <c r="U925" s="31"/>
      <c r="V925" s="31"/>
      <c r="W925" s="31"/>
      <c r="X925" s="31"/>
      <c r="Y925" s="31"/>
      <c r="Z925" s="31"/>
      <c r="AA925" s="31"/>
      <c r="AB925" s="31"/>
      <c r="AC925" s="31"/>
      <c r="AD925" s="31"/>
      <c r="AE925" s="31"/>
      <c r="AT925" s="17" t="s">
        <v>115</v>
      </c>
      <c r="AU925" s="17" t="s">
        <v>76</v>
      </c>
    </row>
    <row r="926" spans="1:65" s="2" customFormat="1" ht="11.25">
      <c r="A926" s="31"/>
      <c r="B926" s="32"/>
      <c r="C926" s="33"/>
      <c r="D926" s="207" t="s">
        <v>382</v>
      </c>
      <c r="E926" s="33"/>
      <c r="F926" s="208" t="s">
        <v>1713</v>
      </c>
      <c r="G926" s="33"/>
      <c r="H926" s="33"/>
      <c r="I926" s="33"/>
      <c r="J926" s="33"/>
      <c r="K926" s="33"/>
      <c r="L926" s="36"/>
      <c r="M926" s="183"/>
      <c r="N926" s="184"/>
      <c r="O926" s="61"/>
      <c r="P926" s="61"/>
      <c r="Q926" s="61"/>
      <c r="R926" s="61"/>
      <c r="S926" s="61"/>
      <c r="T926" s="62"/>
      <c r="U926" s="31"/>
      <c r="V926" s="31"/>
      <c r="W926" s="31"/>
      <c r="X926" s="31"/>
      <c r="Y926" s="31"/>
      <c r="Z926" s="31"/>
      <c r="AA926" s="31"/>
      <c r="AB926" s="31"/>
      <c r="AC926" s="31"/>
      <c r="AD926" s="31"/>
      <c r="AE926" s="31"/>
      <c r="AT926" s="17" t="s">
        <v>382</v>
      </c>
      <c r="AU926" s="17" t="s">
        <v>76</v>
      </c>
    </row>
    <row r="927" spans="1:65" s="2" customFormat="1" ht="16.5" customHeight="1">
      <c r="A927" s="31"/>
      <c r="B927" s="32"/>
      <c r="C927" s="169" t="s">
        <v>1714</v>
      </c>
      <c r="D927" s="169" t="s">
        <v>108</v>
      </c>
      <c r="E927" s="170" t="s">
        <v>1715</v>
      </c>
      <c r="F927" s="171" t="s">
        <v>1716</v>
      </c>
      <c r="G927" s="172" t="s">
        <v>1705</v>
      </c>
      <c r="H927" s="173">
        <v>1</v>
      </c>
      <c r="I927" s="174">
        <v>150000</v>
      </c>
      <c r="J927" s="174">
        <f>ROUND(I927*H927,2)</f>
        <v>150000</v>
      </c>
      <c r="K927" s="171" t="s">
        <v>379</v>
      </c>
      <c r="L927" s="36"/>
      <c r="M927" s="175" t="s">
        <v>17</v>
      </c>
      <c r="N927" s="176" t="s">
        <v>37</v>
      </c>
      <c r="O927" s="177">
        <v>0</v>
      </c>
      <c r="P927" s="177">
        <f>O927*H927</f>
        <v>0</v>
      </c>
      <c r="Q927" s="177">
        <v>0</v>
      </c>
      <c r="R927" s="177">
        <f>Q927*H927</f>
        <v>0</v>
      </c>
      <c r="S927" s="177">
        <v>0</v>
      </c>
      <c r="T927" s="178">
        <f>S927*H927</f>
        <v>0</v>
      </c>
      <c r="U927" s="31"/>
      <c r="V927" s="31"/>
      <c r="W927" s="31"/>
      <c r="X927" s="31"/>
      <c r="Y927" s="31"/>
      <c r="Z927" s="31"/>
      <c r="AA927" s="31"/>
      <c r="AB927" s="31"/>
      <c r="AC927" s="31"/>
      <c r="AD927" s="31"/>
      <c r="AE927" s="31"/>
      <c r="AR927" s="179" t="s">
        <v>1706</v>
      </c>
      <c r="AT927" s="179" t="s">
        <v>108</v>
      </c>
      <c r="AU927" s="179" t="s">
        <v>76</v>
      </c>
      <c r="AY927" s="17" t="s">
        <v>105</v>
      </c>
      <c r="BE927" s="180">
        <f>IF(N927="základní",J927,0)</f>
        <v>150000</v>
      </c>
      <c r="BF927" s="180">
        <f>IF(N927="snížená",J927,0)</f>
        <v>0</v>
      </c>
      <c r="BG927" s="180">
        <f>IF(N927="zákl. přenesená",J927,0)</f>
        <v>0</v>
      </c>
      <c r="BH927" s="180">
        <f>IF(N927="sníž. přenesená",J927,0)</f>
        <v>0</v>
      </c>
      <c r="BI927" s="180">
        <f>IF(N927="nulová",J927,0)</f>
        <v>0</v>
      </c>
      <c r="BJ927" s="17" t="s">
        <v>74</v>
      </c>
      <c r="BK927" s="180">
        <f>ROUND(I927*H927,2)</f>
        <v>150000</v>
      </c>
      <c r="BL927" s="17" t="s">
        <v>1706</v>
      </c>
      <c r="BM927" s="179" t="s">
        <v>1717</v>
      </c>
    </row>
    <row r="928" spans="1:65" s="2" customFormat="1" ht="11.25">
      <c r="A928" s="31"/>
      <c r="B928" s="32"/>
      <c r="C928" s="33"/>
      <c r="D928" s="181" t="s">
        <v>115</v>
      </c>
      <c r="E928" s="33"/>
      <c r="F928" s="182" t="s">
        <v>1716</v>
      </c>
      <c r="G928" s="33"/>
      <c r="H928" s="33"/>
      <c r="I928" s="33"/>
      <c r="J928" s="33"/>
      <c r="K928" s="33"/>
      <c r="L928" s="36"/>
      <c r="M928" s="183"/>
      <c r="N928" s="184"/>
      <c r="O928" s="61"/>
      <c r="P928" s="61"/>
      <c r="Q928" s="61"/>
      <c r="R928" s="61"/>
      <c r="S928" s="61"/>
      <c r="T928" s="62"/>
      <c r="U928" s="31"/>
      <c r="V928" s="31"/>
      <c r="W928" s="31"/>
      <c r="X928" s="31"/>
      <c r="Y928" s="31"/>
      <c r="Z928" s="31"/>
      <c r="AA928" s="31"/>
      <c r="AB928" s="31"/>
      <c r="AC928" s="31"/>
      <c r="AD928" s="31"/>
      <c r="AE928" s="31"/>
      <c r="AT928" s="17" t="s">
        <v>115</v>
      </c>
      <c r="AU928" s="17" t="s">
        <v>76</v>
      </c>
    </row>
    <row r="929" spans="1:65" s="2" customFormat="1" ht="11.25">
      <c r="A929" s="31"/>
      <c r="B929" s="32"/>
      <c r="C929" s="33"/>
      <c r="D929" s="207" t="s">
        <v>382</v>
      </c>
      <c r="E929" s="33"/>
      <c r="F929" s="208" t="s">
        <v>1718</v>
      </c>
      <c r="G929" s="33"/>
      <c r="H929" s="33"/>
      <c r="I929" s="33"/>
      <c r="J929" s="33"/>
      <c r="K929" s="33"/>
      <c r="L929" s="36"/>
      <c r="M929" s="183"/>
      <c r="N929" s="184"/>
      <c r="O929" s="61"/>
      <c r="P929" s="61"/>
      <c r="Q929" s="61"/>
      <c r="R929" s="61"/>
      <c r="S929" s="61"/>
      <c r="T929" s="62"/>
      <c r="U929" s="31"/>
      <c r="V929" s="31"/>
      <c r="W929" s="31"/>
      <c r="X929" s="31"/>
      <c r="Y929" s="31"/>
      <c r="Z929" s="31"/>
      <c r="AA929" s="31"/>
      <c r="AB929" s="31"/>
      <c r="AC929" s="31"/>
      <c r="AD929" s="31"/>
      <c r="AE929" s="31"/>
      <c r="AT929" s="17" t="s">
        <v>382</v>
      </c>
      <c r="AU929" s="17" t="s">
        <v>76</v>
      </c>
    </row>
    <row r="930" spans="1:65" s="2" customFormat="1" ht="16.5" customHeight="1">
      <c r="A930" s="31"/>
      <c r="B930" s="32"/>
      <c r="C930" s="169" t="s">
        <v>1719</v>
      </c>
      <c r="D930" s="169" t="s">
        <v>108</v>
      </c>
      <c r="E930" s="170" t="s">
        <v>1720</v>
      </c>
      <c r="F930" s="171" t="s">
        <v>1721</v>
      </c>
      <c r="G930" s="172" t="s">
        <v>1705</v>
      </c>
      <c r="H930" s="173">
        <v>1</v>
      </c>
      <c r="I930" s="174">
        <v>25000</v>
      </c>
      <c r="J930" s="174">
        <f>ROUND(I930*H930,2)</f>
        <v>25000</v>
      </c>
      <c r="K930" s="171" t="s">
        <v>379</v>
      </c>
      <c r="L930" s="36"/>
      <c r="M930" s="175" t="s">
        <v>17</v>
      </c>
      <c r="N930" s="176" t="s">
        <v>37</v>
      </c>
      <c r="O930" s="177">
        <v>0</v>
      </c>
      <c r="P930" s="177">
        <f>O930*H930</f>
        <v>0</v>
      </c>
      <c r="Q930" s="177">
        <v>0</v>
      </c>
      <c r="R930" s="177">
        <f>Q930*H930</f>
        <v>0</v>
      </c>
      <c r="S930" s="177">
        <v>0</v>
      </c>
      <c r="T930" s="178">
        <f>S930*H930</f>
        <v>0</v>
      </c>
      <c r="U930" s="31"/>
      <c r="V930" s="31"/>
      <c r="W930" s="31"/>
      <c r="X930" s="31"/>
      <c r="Y930" s="31"/>
      <c r="Z930" s="31"/>
      <c r="AA930" s="31"/>
      <c r="AB930" s="31"/>
      <c r="AC930" s="31"/>
      <c r="AD930" s="31"/>
      <c r="AE930" s="31"/>
      <c r="AR930" s="179" t="s">
        <v>1706</v>
      </c>
      <c r="AT930" s="179" t="s">
        <v>108</v>
      </c>
      <c r="AU930" s="179" t="s">
        <v>76</v>
      </c>
      <c r="AY930" s="17" t="s">
        <v>105</v>
      </c>
      <c r="BE930" s="180">
        <f>IF(N930="základní",J930,0)</f>
        <v>25000</v>
      </c>
      <c r="BF930" s="180">
        <f>IF(N930="snížená",J930,0)</f>
        <v>0</v>
      </c>
      <c r="BG930" s="180">
        <f>IF(N930="zákl. přenesená",J930,0)</f>
        <v>0</v>
      </c>
      <c r="BH930" s="180">
        <f>IF(N930="sníž. přenesená",J930,0)</f>
        <v>0</v>
      </c>
      <c r="BI930" s="180">
        <f>IF(N930="nulová",J930,0)</f>
        <v>0</v>
      </c>
      <c r="BJ930" s="17" t="s">
        <v>74</v>
      </c>
      <c r="BK930" s="180">
        <f>ROUND(I930*H930,2)</f>
        <v>25000</v>
      </c>
      <c r="BL930" s="17" t="s">
        <v>1706</v>
      </c>
      <c r="BM930" s="179" t="s">
        <v>1722</v>
      </c>
    </row>
    <row r="931" spans="1:65" s="2" customFormat="1" ht="11.25">
      <c r="A931" s="31"/>
      <c r="B931" s="32"/>
      <c r="C931" s="33"/>
      <c r="D931" s="181" t="s">
        <v>115</v>
      </c>
      <c r="E931" s="33"/>
      <c r="F931" s="182" t="s">
        <v>1721</v>
      </c>
      <c r="G931" s="33"/>
      <c r="H931" s="33"/>
      <c r="I931" s="33"/>
      <c r="J931" s="33"/>
      <c r="K931" s="33"/>
      <c r="L931" s="36"/>
      <c r="M931" s="183"/>
      <c r="N931" s="184"/>
      <c r="O931" s="61"/>
      <c r="P931" s="61"/>
      <c r="Q931" s="61"/>
      <c r="R931" s="61"/>
      <c r="S931" s="61"/>
      <c r="T931" s="62"/>
      <c r="U931" s="31"/>
      <c r="V931" s="31"/>
      <c r="W931" s="31"/>
      <c r="X931" s="31"/>
      <c r="Y931" s="31"/>
      <c r="Z931" s="31"/>
      <c r="AA931" s="31"/>
      <c r="AB931" s="31"/>
      <c r="AC931" s="31"/>
      <c r="AD931" s="31"/>
      <c r="AE931" s="31"/>
      <c r="AT931" s="17" t="s">
        <v>115</v>
      </c>
      <c r="AU931" s="17" t="s">
        <v>76</v>
      </c>
    </row>
    <row r="932" spans="1:65" s="2" customFormat="1" ht="11.25">
      <c r="A932" s="31"/>
      <c r="B932" s="32"/>
      <c r="C932" s="33"/>
      <c r="D932" s="207" t="s">
        <v>382</v>
      </c>
      <c r="E932" s="33"/>
      <c r="F932" s="208" t="s">
        <v>1723</v>
      </c>
      <c r="G932" s="33"/>
      <c r="H932" s="33"/>
      <c r="I932" s="33"/>
      <c r="J932" s="33"/>
      <c r="K932" s="33"/>
      <c r="L932" s="36"/>
      <c r="M932" s="183"/>
      <c r="N932" s="184"/>
      <c r="O932" s="61"/>
      <c r="P932" s="61"/>
      <c r="Q932" s="61"/>
      <c r="R932" s="61"/>
      <c r="S932" s="61"/>
      <c r="T932" s="62"/>
      <c r="U932" s="31"/>
      <c r="V932" s="31"/>
      <c r="W932" s="31"/>
      <c r="X932" s="31"/>
      <c r="Y932" s="31"/>
      <c r="Z932" s="31"/>
      <c r="AA932" s="31"/>
      <c r="AB932" s="31"/>
      <c r="AC932" s="31"/>
      <c r="AD932" s="31"/>
      <c r="AE932" s="31"/>
      <c r="AT932" s="17" t="s">
        <v>382</v>
      </c>
      <c r="AU932" s="17" t="s">
        <v>76</v>
      </c>
    </row>
    <row r="933" spans="1:65" s="12" customFormat="1" ht="22.9" customHeight="1">
      <c r="B933" s="154"/>
      <c r="C933" s="155"/>
      <c r="D933" s="156" t="s">
        <v>65</v>
      </c>
      <c r="E933" s="167" t="s">
        <v>1724</v>
      </c>
      <c r="F933" s="167" t="s">
        <v>1725</v>
      </c>
      <c r="G933" s="155"/>
      <c r="H933" s="155"/>
      <c r="I933" s="155"/>
      <c r="J933" s="168">
        <f>BK933</f>
        <v>50000</v>
      </c>
      <c r="K933" s="155"/>
      <c r="L933" s="159"/>
      <c r="M933" s="160"/>
      <c r="N933" s="161"/>
      <c r="O933" s="161"/>
      <c r="P933" s="162">
        <f>SUM(P934:P936)</f>
        <v>0</v>
      </c>
      <c r="Q933" s="161"/>
      <c r="R933" s="162">
        <f>SUM(R934:R936)</f>
        <v>0</v>
      </c>
      <c r="S933" s="161"/>
      <c r="T933" s="163">
        <f>SUM(T934:T936)</f>
        <v>0</v>
      </c>
      <c r="AR933" s="164" t="s">
        <v>106</v>
      </c>
      <c r="AT933" s="165" t="s">
        <v>65</v>
      </c>
      <c r="AU933" s="165" t="s">
        <v>74</v>
      </c>
      <c r="AY933" s="164" t="s">
        <v>105</v>
      </c>
      <c r="BK933" s="166">
        <f>SUM(BK934:BK936)</f>
        <v>50000</v>
      </c>
    </row>
    <row r="934" spans="1:65" s="2" customFormat="1" ht="16.5" customHeight="1">
      <c r="A934" s="31"/>
      <c r="B934" s="32"/>
      <c r="C934" s="169" t="s">
        <v>1726</v>
      </c>
      <c r="D934" s="169" t="s">
        <v>108</v>
      </c>
      <c r="E934" s="170" t="s">
        <v>1727</v>
      </c>
      <c r="F934" s="171" t="s">
        <v>1725</v>
      </c>
      <c r="G934" s="172" t="s">
        <v>1705</v>
      </c>
      <c r="H934" s="173">
        <v>1</v>
      </c>
      <c r="I934" s="174">
        <v>50000</v>
      </c>
      <c r="J934" s="174">
        <f>ROUND(I934*H934,2)</f>
        <v>50000</v>
      </c>
      <c r="K934" s="171" t="s">
        <v>379</v>
      </c>
      <c r="L934" s="36"/>
      <c r="M934" s="175" t="s">
        <v>17</v>
      </c>
      <c r="N934" s="176" t="s">
        <v>37</v>
      </c>
      <c r="O934" s="177">
        <v>0</v>
      </c>
      <c r="P934" s="177">
        <f>O934*H934</f>
        <v>0</v>
      </c>
      <c r="Q934" s="177">
        <v>0</v>
      </c>
      <c r="R934" s="177">
        <f>Q934*H934</f>
        <v>0</v>
      </c>
      <c r="S934" s="177">
        <v>0</v>
      </c>
      <c r="T934" s="178">
        <f>S934*H934</f>
        <v>0</v>
      </c>
      <c r="U934" s="31"/>
      <c r="V934" s="31"/>
      <c r="W934" s="31"/>
      <c r="X934" s="31"/>
      <c r="Y934" s="31"/>
      <c r="Z934" s="31"/>
      <c r="AA934" s="31"/>
      <c r="AB934" s="31"/>
      <c r="AC934" s="31"/>
      <c r="AD934" s="31"/>
      <c r="AE934" s="31"/>
      <c r="AR934" s="179" t="s">
        <v>1706</v>
      </c>
      <c r="AT934" s="179" t="s">
        <v>108</v>
      </c>
      <c r="AU934" s="179" t="s">
        <v>76</v>
      </c>
      <c r="AY934" s="17" t="s">
        <v>105</v>
      </c>
      <c r="BE934" s="180">
        <f>IF(N934="základní",J934,0)</f>
        <v>50000</v>
      </c>
      <c r="BF934" s="180">
        <f>IF(N934="snížená",J934,0)</f>
        <v>0</v>
      </c>
      <c r="BG934" s="180">
        <f>IF(N934="zákl. přenesená",J934,0)</f>
        <v>0</v>
      </c>
      <c r="BH934" s="180">
        <f>IF(N934="sníž. přenesená",J934,0)</f>
        <v>0</v>
      </c>
      <c r="BI934" s="180">
        <f>IF(N934="nulová",J934,0)</f>
        <v>0</v>
      </c>
      <c r="BJ934" s="17" t="s">
        <v>74</v>
      </c>
      <c r="BK934" s="180">
        <f>ROUND(I934*H934,2)</f>
        <v>50000</v>
      </c>
      <c r="BL934" s="17" t="s">
        <v>1706</v>
      </c>
      <c r="BM934" s="179" t="s">
        <v>1728</v>
      </c>
    </row>
    <row r="935" spans="1:65" s="2" customFormat="1" ht="11.25">
      <c r="A935" s="31"/>
      <c r="B935" s="32"/>
      <c r="C935" s="33"/>
      <c r="D935" s="181" t="s">
        <v>115</v>
      </c>
      <c r="E935" s="33"/>
      <c r="F935" s="182" t="s">
        <v>1725</v>
      </c>
      <c r="G935" s="33"/>
      <c r="H935" s="33"/>
      <c r="I935" s="33"/>
      <c r="J935" s="33"/>
      <c r="K935" s="33"/>
      <c r="L935" s="36"/>
      <c r="M935" s="183"/>
      <c r="N935" s="184"/>
      <c r="O935" s="61"/>
      <c r="P935" s="61"/>
      <c r="Q935" s="61"/>
      <c r="R935" s="61"/>
      <c r="S935" s="61"/>
      <c r="T935" s="62"/>
      <c r="U935" s="31"/>
      <c r="V935" s="31"/>
      <c r="W935" s="31"/>
      <c r="X935" s="31"/>
      <c r="Y935" s="31"/>
      <c r="Z935" s="31"/>
      <c r="AA935" s="31"/>
      <c r="AB935" s="31"/>
      <c r="AC935" s="31"/>
      <c r="AD935" s="31"/>
      <c r="AE935" s="31"/>
      <c r="AT935" s="17" t="s">
        <v>115</v>
      </c>
      <c r="AU935" s="17" t="s">
        <v>76</v>
      </c>
    </row>
    <row r="936" spans="1:65" s="2" customFormat="1" ht="11.25">
      <c r="A936" s="31"/>
      <c r="B936" s="32"/>
      <c r="C936" s="33"/>
      <c r="D936" s="207" t="s">
        <v>382</v>
      </c>
      <c r="E936" s="33"/>
      <c r="F936" s="208" t="s">
        <v>1729</v>
      </c>
      <c r="G936" s="33"/>
      <c r="H936" s="33"/>
      <c r="I936" s="33"/>
      <c r="J936" s="33"/>
      <c r="K936" s="33"/>
      <c r="L936" s="36"/>
      <c r="M936" s="219"/>
      <c r="N936" s="220"/>
      <c r="O936" s="221"/>
      <c r="P936" s="221"/>
      <c r="Q936" s="221"/>
      <c r="R936" s="221"/>
      <c r="S936" s="221"/>
      <c r="T936" s="222"/>
      <c r="U936" s="31"/>
      <c r="V936" s="31"/>
      <c r="W936" s="31"/>
      <c r="X936" s="31"/>
      <c r="Y936" s="31"/>
      <c r="Z936" s="31"/>
      <c r="AA936" s="31"/>
      <c r="AB936" s="31"/>
      <c r="AC936" s="31"/>
      <c r="AD936" s="31"/>
      <c r="AE936" s="31"/>
      <c r="AT936" s="17" t="s">
        <v>382</v>
      </c>
      <c r="AU936" s="17" t="s">
        <v>76</v>
      </c>
    </row>
    <row r="937" spans="1:65" s="2" customFormat="1" ht="6.95" customHeight="1">
      <c r="A937" s="31"/>
      <c r="B937" s="44"/>
      <c r="C937" s="45"/>
      <c r="D937" s="45"/>
      <c r="E937" s="45"/>
      <c r="F937" s="45"/>
      <c r="G937" s="45"/>
      <c r="H937" s="45"/>
      <c r="I937" s="45"/>
      <c r="J937" s="45"/>
      <c r="K937" s="45"/>
      <c r="L937" s="36"/>
      <c r="M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  <c r="AA937" s="31"/>
      <c r="AB937" s="31"/>
      <c r="AC937" s="31"/>
      <c r="AD937" s="31"/>
      <c r="AE937" s="31"/>
    </row>
  </sheetData>
  <sheetProtection algorithmName="SHA-512" hashValue="tfiU788jlKLQgMnqCuPN5Wc/uw5DWZVUeeAVDE8FNNytuE6Eh5jvI32rDvBko2+xNxQnGXQDsVu5lzssJlZ1Qw==" saltValue="ageGSW6lW1WA2UXFrLc2NXsvxP0b+RpEcSb++Jq6csVB4C7FfpyoQ7Y2ypW9rLyL0oawXahNhFX3plHXsiz62g==" spinCount="100000" sheet="1" objects="1" scenarios="1" formatColumns="0" formatRows="0" autoFilter="0"/>
  <autoFilter ref="C99:K936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5" r:id="rId1"/>
    <hyperlink ref="F109" r:id="rId2"/>
    <hyperlink ref="F113" r:id="rId3"/>
    <hyperlink ref="F117" r:id="rId4"/>
    <hyperlink ref="F121" r:id="rId5"/>
    <hyperlink ref="F125" r:id="rId6"/>
    <hyperlink ref="F129" r:id="rId7"/>
    <hyperlink ref="F133" r:id="rId8"/>
    <hyperlink ref="F137" r:id="rId9"/>
    <hyperlink ref="F141" r:id="rId10"/>
    <hyperlink ref="F145" r:id="rId11"/>
    <hyperlink ref="F149" r:id="rId12"/>
    <hyperlink ref="F153" r:id="rId13"/>
    <hyperlink ref="F157" r:id="rId14"/>
    <hyperlink ref="F161" r:id="rId15"/>
    <hyperlink ref="F165" r:id="rId16"/>
    <hyperlink ref="F169" r:id="rId17"/>
    <hyperlink ref="F173" r:id="rId18"/>
    <hyperlink ref="F177" r:id="rId19"/>
    <hyperlink ref="F181" r:id="rId20"/>
    <hyperlink ref="F185" r:id="rId21"/>
    <hyperlink ref="F189" r:id="rId22"/>
    <hyperlink ref="F193" r:id="rId23"/>
    <hyperlink ref="F200" r:id="rId24"/>
    <hyperlink ref="F204" r:id="rId25"/>
    <hyperlink ref="F208" r:id="rId26"/>
    <hyperlink ref="F215" r:id="rId27"/>
    <hyperlink ref="F219" r:id="rId28"/>
    <hyperlink ref="F223" r:id="rId29"/>
    <hyperlink ref="F227" r:id="rId30"/>
    <hyperlink ref="F232" r:id="rId31"/>
    <hyperlink ref="F236" r:id="rId32"/>
    <hyperlink ref="F243" r:id="rId33"/>
    <hyperlink ref="F247" r:id="rId34"/>
    <hyperlink ref="F251" r:id="rId35"/>
    <hyperlink ref="F255" r:id="rId36"/>
    <hyperlink ref="F259" r:id="rId37"/>
    <hyperlink ref="F263" r:id="rId38"/>
    <hyperlink ref="F267" r:id="rId39"/>
    <hyperlink ref="F271" r:id="rId40"/>
    <hyperlink ref="F275" r:id="rId41"/>
    <hyperlink ref="F279" r:id="rId42"/>
    <hyperlink ref="F283" r:id="rId43"/>
    <hyperlink ref="F288" r:id="rId44"/>
    <hyperlink ref="F292" r:id="rId45"/>
    <hyperlink ref="F296" r:id="rId46"/>
    <hyperlink ref="F300" r:id="rId47"/>
    <hyperlink ref="F304" r:id="rId48"/>
    <hyperlink ref="F308" r:id="rId49"/>
    <hyperlink ref="F312" r:id="rId50"/>
    <hyperlink ref="F316" r:id="rId51"/>
    <hyperlink ref="F320" r:id="rId52"/>
    <hyperlink ref="F324" r:id="rId53"/>
    <hyperlink ref="F328" r:id="rId54"/>
    <hyperlink ref="F332" r:id="rId55"/>
    <hyperlink ref="F336" r:id="rId56"/>
    <hyperlink ref="F340" r:id="rId57"/>
    <hyperlink ref="F344" r:id="rId58"/>
    <hyperlink ref="F349" r:id="rId59"/>
    <hyperlink ref="F356" r:id="rId60"/>
    <hyperlink ref="F360" r:id="rId61"/>
    <hyperlink ref="F364" r:id="rId62"/>
    <hyperlink ref="F368" r:id="rId63"/>
    <hyperlink ref="F372" r:id="rId64"/>
    <hyperlink ref="F376" r:id="rId65"/>
    <hyperlink ref="F389" r:id="rId66"/>
    <hyperlink ref="F393" r:id="rId67"/>
    <hyperlink ref="F397" r:id="rId68"/>
    <hyperlink ref="F401" r:id="rId69"/>
    <hyperlink ref="F405" r:id="rId70"/>
    <hyperlink ref="F409" r:id="rId71"/>
    <hyperlink ref="F413" r:id="rId72"/>
    <hyperlink ref="F418" r:id="rId73"/>
    <hyperlink ref="F422" r:id="rId74"/>
    <hyperlink ref="F426" r:id="rId75"/>
    <hyperlink ref="F430" r:id="rId76"/>
    <hyperlink ref="F440" r:id="rId77"/>
    <hyperlink ref="F444" r:id="rId78"/>
    <hyperlink ref="F448" r:id="rId79"/>
    <hyperlink ref="F452" r:id="rId80"/>
    <hyperlink ref="F456" r:id="rId81"/>
    <hyperlink ref="F461" r:id="rId82"/>
    <hyperlink ref="F465" r:id="rId83"/>
    <hyperlink ref="F469" r:id="rId84"/>
    <hyperlink ref="F473" r:id="rId85"/>
    <hyperlink ref="F477" r:id="rId86"/>
    <hyperlink ref="F481" r:id="rId87"/>
    <hyperlink ref="F485" r:id="rId88"/>
    <hyperlink ref="F489" r:id="rId89"/>
    <hyperlink ref="F496" r:id="rId90"/>
    <hyperlink ref="F501" r:id="rId91"/>
    <hyperlink ref="F508" r:id="rId92"/>
    <hyperlink ref="F512" r:id="rId93"/>
    <hyperlink ref="F516" r:id="rId94"/>
    <hyperlink ref="F520" r:id="rId95"/>
    <hyperlink ref="F524" r:id="rId96"/>
    <hyperlink ref="F528" r:id="rId97"/>
    <hyperlink ref="F532" r:id="rId98"/>
    <hyperlink ref="F536" r:id="rId99"/>
    <hyperlink ref="F540" r:id="rId100"/>
    <hyperlink ref="F544" r:id="rId101"/>
    <hyperlink ref="F551" r:id="rId102"/>
    <hyperlink ref="F555" r:id="rId103"/>
    <hyperlink ref="F559" r:id="rId104"/>
    <hyperlink ref="F563" r:id="rId105"/>
    <hyperlink ref="F567" r:id="rId106"/>
    <hyperlink ref="F571" r:id="rId107"/>
    <hyperlink ref="F575" r:id="rId108"/>
    <hyperlink ref="F579" r:id="rId109"/>
    <hyperlink ref="F583" r:id="rId110"/>
    <hyperlink ref="F587" r:id="rId111"/>
    <hyperlink ref="F591" r:id="rId112"/>
    <hyperlink ref="F595" r:id="rId113"/>
    <hyperlink ref="F599" r:id="rId114"/>
    <hyperlink ref="F603" r:id="rId115"/>
    <hyperlink ref="F607" r:id="rId116"/>
    <hyperlink ref="F611" r:id="rId117"/>
    <hyperlink ref="F615" r:id="rId118"/>
    <hyperlink ref="F619" r:id="rId119"/>
    <hyperlink ref="F623" r:id="rId120"/>
    <hyperlink ref="F627" r:id="rId121"/>
    <hyperlink ref="F631" r:id="rId122"/>
    <hyperlink ref="F635" r:id="rId123"/>
    <hyperlink ref="F639" r:id="rId124"/>
    <hyperlink ref="F643" r:id="rId125"/>
    <hyperlink ref="F647" r:id="rId126"/>
    <hyperlink ref="F651" r:id="rId127"/>
    <hyperlink ref="F655" r:id="rId128"/>
    <hyperlink ref="F659" r:id="rId129"/>
    <hyperlink ref="F663" r:id="rId130"/>
    <hyperlink ref="F667" r:id="rId131"/>
    <hyperlink ref="F671" r:id="rId132"/>
    <hyperlink ref="F675" r:id="rId133"/>
    <hyperlink ref="F679" r:id="rId134"/>
    <hyperlink ref="F683" r:id="rId135"/>
    <hyperlink ref="F687" r:id="rId136"/>
    <hyperlink ref="F691" r:id="rId137"/>
    <hyperlink ref="F695" r:id="rId138"/>
    <hyperlink ref="F699" r:id="rId139"/>
    <hyperlink ref="F703" r:id="rId140"/>
    <hyperlink ref="F707" r:id="rId141"/>
    <hyperlink ref="F711" r:id="rId142"/>
    <hyperlink ref="F715" r:id="rId143"/>
    <hyperlink ref="F722" r:id="rId144"/>
    <hyperlink ref="F726" r:id="rId145"/>
    <hyperlink ref="F730" r:id="rId146"/>
    <hyperlink ref="F734" r:id="rId147"/>
    <hyperlink ref="F738" r:id="rId148"/>
    <hyperlink ref="F742" r:id="rId149"/>
    <hyperlink ref="F746" r:id="rId150"/>
    <hyperlink ref="F750" r:id="rId151"/>
    <hyperlink ref="F754" r:id="rId152"/>
    <hyperlink ref="F758" r:id="rId153"/>
    <hyperlink ref="F762" r:id="rId154"/>
    <hyperlink ref="F766" r:id="rId155"/>
    <hyperlink ref="F770" r:id="rId156"/>
    <hyperlink ref="F774" r:id="rId157"/>
    <hyperlink ref="F778" r:id="rId158"/>
    <hyperlink ref="F782" r:id="rId159"/>
    <hyperlink ref="F786" r:id="rId160"/>
    <hyperlink ref="F790" r:id="rId161"/>
    <hyperlink ref="F797" r:id="rId162"/>
    <hyperlink ref="F802" r:id="rId163"/>
    <hyperlink ref="F805" r:id="rId164"/>
    <hyperlink ref="F808" r:id="rId165"/>
    <hyperlink ref="F812" r:id="rId166"/>
    <hyperlink ref="F816" r:id="rId167"/>
    <hyperlink ref="F820" r:id="rId168"/>
    <hyperlink ref="F823" r:id="rId169"/>
    <hyperlink ref="F827" r:id="rId170"/>
    <hyperlink ref="F831" r:id="rId171"/>
    <hyperlink ref="F835" r:id="rId172"/>
    <hyperlink ref="F838" r:id="rId173"/>
    <hyperlink ref="F841" r:id="rId174"/>
    <hyperlink ref="F844" r:id="rId175"/>
    <hyperlink ref="F847" r:id="rId176"/>
    <hyperlink ref="F852" r:id="rId177"/>
    <hyperlink ref="F857" r:id="rId178"/>
    <hyperlink ref="F863" r:id="rId179"/>
    <hyperlink ref="F871" r:id="rId180"/>
    <hyperlink ref="F876" r:id="rId181"/>
    <hyperlink ref="F881" r:id="rId182"/>
    <hyperlink ref="F885" r:id="rId183"/>
    <hyperlink ref="F890" r:id="rId184"/>
    <hyperlink ref="F894" r:id="rId185"/>
    <hyperlink ref="F899" r:id="rId186"/>
    <hyperlink ref="F903" r:id="rId187"/>
    <hyperlink ref="F907" r:id="rId188"/>
    <hyperlink ref="F912" r:id="rId189"/>
    <hyperlink ref="F923" r:id="rId190"/>
    <hyperlink ref="F926" r:id="rId191"/>
    <hyperlink ref="F929" r:id="rId192"/>
    <hyperlink ref="F932" r:id="rId193"/>
    <hyperlink ref="F936" r:id="rId19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5" customFormat="1" ht="45" customHeight="1">
      <c r="B3" s="227"/>
      <c r="C3" s="349" t="s">
        <v>1730</v>
      </c>
      <c r="D3" s="349"/>
      <c r="E3" s="349"/>
      <c r="F3" s="349"/>
      <c r="G3" s="349"/>
      <c r="H3" s="349"/>
      <c r="I3" s="349"/>
      <c r="J3" s="349"/>
      <c r="K3" s="228"/>
    </row>
    <row r="4" spans="2:11" s="1" customFormat="1" ht="25.5" customHeight="1">
      <c r="B4" s="229"/>
      <c r="C4" s="354" t="s">
        <v>1731</v>
      </c>
      <c r="D4" s="354"/>
      <c r="E4" s="354"/>
      <c r="F4" s="354"/>
      <c r="G4" s="354"/>
      <c r="H4" s="354"/>
      <c r="I4" s="354"/>
      <c r="J4" s="35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53" t="s">
        <v>1732</v>
      </c>
      <c r="D6" s="353"/>
      <c r="E6" s="353"/>
      <c r="F6" s="353"/>
      <c r="G6" s="353"/>
      <c r="H6" s="353"/>
      <c r="I6" s="353"/>
      <c r="J6" s="353"/>
      <c r="K6" s="230"/>
    </row>
    <row r="7" spans="2:11" s="1" customFormat="1" ht="15" customHeight="1">
      <c r="B7" s="233"/>
      <c r="C7" s="353" t="s">
        <v>1733</v>
      </c>
      <c r="D7" s="353"/>
      <c r="E7" s="353"/>
      <c r="F7" s="353"/>
      <c r="G7" s="353"/>
      <c r="H7" s="353"/>
      <c r="I7" s="353"/>
      <c r="J7" s="35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53" t="s">
        <v>1734</v>
      </c>
      <c r="D9" s="353"/>
      <c r="E9" s="353"/>
      <c r="F9" s="353"/>
      <c r="G9" s="353"/>
      <c r="H9" s="353"/>
      <c r="I9" s="353"/>
      <c r="J9" s="353"/>
      <c r="K9" s="230"/>
    </row>
    <row r="10" spans="2:11" s="1" customFormat="1" ht="15" customHeight="1">
      <c r="B10" s="233"/>
      <c r="C10" s="232"/>
      <c r="D10" s="353" t="s">
        <v>1735</v>
      </c>
      <c r="E10" s="353"/>
      <c r="F10" s="353"/>
      <c r="G10" s="353"/>
      <c r="H10" s="353"/>
      <c r="I10" s="353"/>
      <c r="J10" s="353"/>
      <c r="K10" s="230"/>
    </row>
    <row r="11" spans="2:11" s="1" customFormat="1" ht="15" customHeight="1">
      <c r="B11" s="233"/>
      <c r="C11" s="234"/>
      <c r="D11" s="353" t="s">
        <v>1736</v>
      </c>
      <c r="E11" s="353"/>
      <c r="F11" s="353"/>
      <c r="G11" s="353"/>
      <c r="H11" s="353"/>
      <c r="I11" s="353"/>
      <c r="J11" s="35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1737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53" t="s">
        <v>1738</v>
      </c>
      <c r="E15" s="353"/>
      <c r="F15" s="353"/>
      <c r="G15" s="353"/>
      <c r="H15" s="353"/>
      <c r="I15" s="353"/>
      <c r="J15" s="353"/>
      <c r="K15" s="230"/>
    </row>
    <row r="16" spans="2:11" s="1" customFormat="1" ht="15" customHeight="1">
      <c r="B16" s="233"/>
      <c r="C16" s="234"/>
      <c r="D16" s="353" t="s">
        <v>1739</v>
      </c>
      <c r="E16" s="353"/>
      <c r="F16" s="353"/>
      <c r="G16" s="353"/>
      <c r="H16" s="353"/>
      <c r="I16" s="353"/>
      <c r="J16" s="353"/>
      <c r="K16" s="230"/>
    </row>
    <row r="17" spans="2:11" s="1" customFormat="1" ht="15" customHeight="1">
      <c r="B17" s="233"/>
      <c r="C17" s="234"/>
      <c r="D17" s="353" t="s">
        <v>1740</v>
      </c>
      <c r="E17" s="353"/>
      <c r="F17" s="353"/>
      <c r="G17" s="353"/>
      <c r="H17" s="353"/>
      <c r="I17" s="353"/>
      <c r="J17" s="353"/>
      <c r="K17" s="230"/>
    </row>
    <row r="18" spans="2:11" s="1" customFormat="1" ht="15" customHeight="1">
      <c r="B18" s="233"/>
      <c r="C18" s="234"/>
      <c r="D18" s="234"/>
      <c r="E18" s="236" t="s">
        <v>73</v>
      </c>
      <c r="F18" s="353" t="s">
        <v>1741</v>
      </c>
      <c r="G18" s="353"/>
      <c r="H18" s="353"/>
      <c r="I18" s="353"/>
      <c r="J18" s="353"/>
      <c r="K18" s="230"/>
    </row>
    <row r="19" spans="2:11" s="1" customFormat="1" ht="15" customHeight="1">
      <c r="B19" s="233"/>
      <c r="C19" s="234"/>
      <c r="D19" s="234"/>
      <c r="E19" s="236" t="s">
        <v>1742</v>
      </c>
      <c r="F19" s="353" t="s">
        <v>1743</v>
      </c>
      <c r="G19" s="353"/>
      <c r="H19" s="353"/>
      <c r="I19" s="353"/>
      <c r="J19" s="353"/>
      <c r="K19" s="230"/>
    </row>
    <row r="20" spans="2:11" s="1" customFormat="1" ht="15" customHeight="1">
      <c r="B20" s="233"/>
      <c r="C20" s="234"/>
      <c r="D20" s="234"/>
      <c r="E20" s="236" t="s">
        <v>1744</v>
      </c>
      <c r="F20" s="353" t="s">
        <v>1745</v>
      </c>
      <c r="G20" s="353"/>
      <c r="H20" s="353"/>
      <c r="I20" s="353"/>
      <c r="J20" s="353"/>
      <c r="K20" s="230"/>
    </row>
    <row r="21" spans="2:11" s="1" customFormat="1" ht="15" customHeight="1">
      <c r="B21" s="233"/>
      <c r="C21" s="234"/>
      <c r="D21" s="234"/>
      <c r="E21" s="236" t="s">
        <v>1746</v>
      </c>
      <c r="F21" s="353" t="s">
        <v>1747</v>
      </c>
      <c r="G21" s="353"/>
      <c r="H21" s="353"/>
      <c r="I21" s="353"/>
      <c r="J21" s="353"/>
      <c r="K21" s="230"/>
    </row>
    <row r="22" spans="2:11" s="1" customFormat="1" ht="15" customHeight="1">
      <c r="B22" s="233"/>
      <c r="C22" s="234"/>
      <c r="D22" s="234"/>
      <c r="E22" s="236" t="s">
        <v>272</v>
      </c>
      <c r="F22" s="353" t="s">
        <v>273</v>
      </c>
      <c r="G22" s="353"/>
      <c r="H22" s="353"/>
      <c r="I22" s="353"/>
      <c r="J22" s="353"/>
      <c r="K22" s="230"/>
    </row>
    <row r="23" spans="2:11" s="1" customFormat="1" ht="15" customHeight="1">
      <c r="B23" s="233"/>
      <c r="C23" s="234"/>
      <c r="D23" s="234"/>
      <c r="E23" s="236" t="s">
        <v>1748</v>
      </c>
      <c r="F23" s="353" t="s">
        <v>1749</v>
      </c>
      <c r="G23" s="353"/>
      <c r="H23" s="353"/>
      <c r="I23" s="353"/>
      <c r="J23" s="35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53" t="s">
        <v>1750</v>
      </c>
      <c r="D25" s="353"/>
      <c r="E25" s="353"/>
      <c r="F25" s="353"/>
      <c r="G25" s="353"/>
      <c r="H25" s="353"/>
      <c r="I25" s="353"/>
      <c r="J25" s="353"/>
      <c r="K25" s="230"/>
    </row>
    <row r="26" spans="2:11" s="1" customFormat="1" ht="15" customHeight="1">
      <c r="B26" s="233"/>
      <c r="C26" s="353" t="s">
        <v>1751</v>
      </c>
      <c r="D26" s="353"/>
      <c r="E26" s="353"/>
      <c r="F26" s="353"/>
      <c r="G26" s="353"/>
      <c r="H26" s="353"/>
      <c r="I26" s="353"/>
      <c r="J26" s="353"/>
      <c r="K26" s="230"/>
    </row>
    <row r="27" spans="2:11" s="1" customFormat="1" ht="15" customHeight="1">
      <c r="B27" s="233"/>
      <c r="C27" s="232"/>
      <c r="D27" s="353" t="s">
        <v>1752</v>
      </c>
      <c r="E27" s="353"/>
      <c r="F27" s="353"/>
      <c r="G27" s="353"/>
      <c r="H27" s="353"/>
      <c r="I27" s="353"/>
      <c r="J27" s="353"/>
      <c r="K27" s="230"/>
    </row>
    <row r="28" spans="2:11" s="1" customFormat="1" ht="15" customHeight="1">
      <c r="B28" s="233"/>
      <c r="C28" s="234"/>
      <c r="D28" s="353" t="s">
        <v>1753</v>
      </c>
      <c r="E28" s="353"/>
      <c r="F28" s="353"/>
      <c r="G28" s="353"/>
      <c r="H28" s="353"/>
      <c r="I28" s="353"/>
      <c r="J28" s="35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53" t="s">
        <v>1754</v>
      </c>
      <c r="E30" s="353"/>
      <c r="F30" s="353"/>
      <c r="G30" s="353"/>
      <c r="H30" s="353"/>
      <c r="I30" s="353"/>
      <c r="J30" s="353"/>
      <c r="K30" s="230"/>
    </row>
    <row r="31" spans="2:11" s="1" customFormat="1" ht="15" customHeight="1">
      <c r="B31" s="233"/>
      <c r="C31" s="234"/>
      <c r="D31" s="353" t="s">
        <v>1755</v>
      </c>
      <c r="E31" s="353"/>
      <c r="F31" s="353"/>
      <c r="G31" s="353"/>
      <c r="H31" s="353"/>
      <c r="I31" s="353"/>
      <c r="J31" s="35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53" t="s">
        <v>1756</v>
      </c>
      <c r="E33" s="353"/>
      <c r="F33" s="353"/>
      <c r="G33" s="353"/>
      <c r="H33" s="353"/>
      <c r="I33" s="353"/>
      <c r="J33" s="353"/>
      <c r="K33" s="230"/>
    </row>
    <row r="34" spans="2:11" s="1" customFormat="1" ht="15" customHeight="1">
      <c r="B34" s="233"/>
      <c r="C34" s="234"/>
      <c r="D34" s="353" t="s">
        <v>1757</v>
      </c>
      <c r="E34" s="353"/>
      <c r="F34" s="353"/>
      <c r="G34" s="353"/>
      <c r="H34" s="353"/>
      <c r="I34" s="353"/>
      <c r="J34" s="353"/>
      <c r="K34" s="230"/>
    </row>
    <row r="35" spans="2:11" s="1" customFormat="1" ht="15" customHeight="1">
      <c r="B35" s="233"/>
      <c r="C35" s="234"/>
      <c r="D35" s="353" t="s">
        <v>1758</v>
      </c>
      <c r="E35" s="353"/>
      <c r="F35" s="353"/>
      <c r="G35" s="353"/>
      <c r="H35" s="353"/>
      <c r="I35" s="353"/>
      <c r="J35" s="353"/>
      <c r="K35" s="230"/>
    </row>
    <row r="36" spans="2:11" s="1" customFormat="1" ht="15" customHeight="1">
      <c r="B36" s="233"/>
      <c r="C36" s="234"/>
      <c r="D36" s="232"/>
      <c r="E36" s="235" t="s">
        <v>91</v>
      </c>
      <c r="F36" s="232"/>
      <c r="G36" s="353" t="s">
        <v>1759</v>
      </c>
      <c r="H36" s="353"/>
      <c r="I36" s="353"/>
      <c r="J36" s="353"/>
      <c r="K36" s="230"/>
    </row>
    <row r="37" spans="2:11" s="1" customFormat="1" ht="30.75" customHeight="1">
      <c r="B37" s="233"/>
      <c r="C37" s="234"/>
      <c r="D37" s="232"/>
      <c r="E37" s="235" t="s">
        <v>1760</v>
      </c>
      <c r="F37" s="232"/>
      <c r="G37" s="353" t="s">
        <v>1761</v>
      </c>
      <c r="H37" s="353"/>
      <c r="I37" s="353"/>
      <c r="J37" s="353"/>
      <c r="K37" s="230"/>
    </row>
    <row r="38" spans="2:11" s="1" customFormat="1" ht="15" customHeight="1">
      <c r="B38" s="233"/>
      <c r="C38" s="234"/>
      <c r="D38" s="232"/>
      <c r="E38" s="235" t="s">
        <v>47</v>
      </c>
      <c r="F38" s="232"/>
      <c r="G38" s="353" t="s">
        <v>1762</v>
      </c>
      <c r="H38" s="353"/>
      <c r="I38" s="353"/>
      <c r="J38" s="353"/>
      <c r="K38" s="230"/>
    </row>
    <row r="39" spans="2:11" s="1" customFormat="1" ht="15" customHeight="1">
      <c r="B39" s="233"/>
      <c r="C39" s="234"/>
      <c r="D39" s="232"/>
      <c r="E39" s="235" t="s">
        <v>48</v>
      </c>
      <c r="F39" s="232"/>
      <c r="G39" s="353" t="s">
        <v>1763</v>
      </c>
      <c r="H39" s="353"/>
      <c r="I39" s="353"/>
      <c r="J39" s="353"/>
      <c r="K39" s="230"/>
    </row>
    <row r="40" spans="2:11" s="1" customFormat="1" ht="15" customHeight="1">
      <c r="B40" s="233"/>
      <c r="C40" s="234"/>
      <c r="D40" s="232"/>
      <c r="E40" s="235" t="s">
        <v>92</v>
      </c>
      <c r="F40" s="232"/>
      <c r="G40" s="353" t="s">
        <v>1764</v>
      </c>
      <c r="H40" s="353"/>
      <c r="I40" s="353"/>
      <c r="J40" s="353"/>
      <c r="K40" s="230"/>
    </row>
    <row r="41" spans="2:11" s="1" customFormat="1" ht="15" customHeight="1">
      <c r="B41" s="233"/>
      <c r="C41" s="234"/>
      <c r="D41" s="232"/>
      <c r="E41" s="235" t="s">
        <v>93</v>
      </c>
      <c r="F41" s="232"/>
      <c r="G41" s="353" t="s">
        <v>1765</v>
      </c>
      <c r="H41" s="353"/>
      <c r="I41" s="353"/>
      <c r="J41" s="353"/>
      <c r="K41" s="230"/>
    </row>
    <row r="42" spans="2:11" s="1" customFormat="1" ht="15" customHeight="1">
      <c r="B42" s="233"/>
      <c r="C42" s="234"/>
      <c r="D42" s="232"/>
      <c r="E42" s="235" t="s">
        <v>1766</v>
      </c>
      <c r="F42" s="232"/>
      <c r="G42" s="353" t="s">
        <v>1767</v>
      </c>
      <c r="H42" s="353"/>
      <c r="I42" s="353"/>
      <c r="J42" s="353"/>
      <c r="K42" s="230"/>
    </row>
    <row r="43" spans="2:11" s="1" customFormat="1" ht="15" customHeight="1">
      <c r="B43" s="233"/>
      <c r="C43" s="234"/>
      <c r="D43" s="232"/>
      <c r="E43" s="235"/>
      <c r="F43" s="232"/>
      <c r="G43" s="353" t="s">
        <v>1768</v>
      </c>
      <c r="H43" s="353"/>
      <c r="I43" s="353"/>
      <c r="J43" s="353"/>
      <c r="K43" s="230"/>
    </row>
    <row r="44" spans="2:11" s="1" customFormat="1" ht="15" customHeight="1">
      <c r="B44" s="233"/>
      <c r="C44" s="234"/>
      <c r="D44" s="232"/>
      <c r="E44" s="235" t="s">
        <v>1769</v>
      </c>
      <c r="F44" s="232"/>
      <c r="G44" s="353" t="s">
        <v>1770</v>
      </c>
      <c r="H44" s="353"/>
      <c r="I44" s="353"/>
      <c r="J44" s="353"/>
      <c r="K44" s="230"/>
    </row>
    <row r="45" spans="2:11" s="1" customFormat="1" ht="15" customHeight="1">
      <c r="B45" s="233"/>
      <c r="C45" s="234"/>
      <c r="D45" s="232"/>
      <c r="E45" s="235" t="s">
        <v>95</v>
      </c>
      <c r="F45" s="232"/>
      <c r="G45" s="353" t="s">
        <v>1771</v>
      </c>
      <c r="H45" s="353"/>
      <c r="I45" s="353"/>
      <c r="J45" s="35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53" t="s">
        <v>1772</v>
      </c>
      <c r="E47" s="353"/>
      <c r="F47" s="353"/>
      <c r="G47" s="353"/>
      <c r="H47" s="353"/>
      <c r="I47" s="353"/>
      <c r="J47" s="353"/>
      <c r="K47" s="230"/>
    </row>
    <row r="48" spans="2:11" s="1" customFormat="1" ht="15" customHeight="1">
      <c r="B48" s="233"/>
      <c r="C48" s="234"/>
      <c r="D48" s="234"/>
      <c r="E48" s="353" t="s">
        <v>1773</v>
      </c>
      <c r="F48" s="353"/>
      <c r="G48" s="353"/>
      <c r="H48" s="353"/>
      <c r="I48" s="353"/>
      <c r="J48" s="353"/>
      <c r="K48" s="230"/>
    </row>
    <row r="49" spans="2:11" s="1" customFormat="1" ht="15" customHeight="1">
      <c r="B49" s="233"/>
      <c r="C49" s="234"/>
      <c r="D49" s="234"/>
      <c r="E49" s="353" t="s">
        <v>1774</v>
      </c>
      <c r="F49" s="353"/>
      <c r="G49" s="353"/>
      <c r="H49" s="353"/>
      <c r="I49" s="353"/>
      <c r="J49" s="353"/>
      <c r="K49" s="230"/>
    </row>
    <row r="50" spans="2:11" s="1" customFormat="1" ht="15" customHeight="1">
      <c r="B50" s="233"/>
      <c r="C50" s="234"/>
      <c r="D50" s="234"/>
      <c r="E50" s="353" t="s">
        <v>1775</v>
      </c>
      <c r="F50" s="353"/>
      <c r="G50" s="353"/>
      <c r="H50" s="353"/>
      <c r="I50" s="353"/>
      <c r="J50" s="353"/>
      <c r="K50" s="230"/>
    </row>
    <row r="51" spans="2:11" s="1" customFormat="1" ht="15" customHeight="1">
      <c r="B51" s="233"/>
      <c r="C51" s="234"/>
      <c r="D51" s="353" t="s">
        <v>1776</v>
      </c>
      <c r="E51" s="353"/>
      <c r="F51" s="353"/>
      <c r="G51" s="353"/>
      <c r="H51" s="353"/>
      <c r="I51" s="353"/>
      <c r="J51" s="353"/>
      <c r="K51" s="230"/>
    </row>
    <row r="52" spans="2:11" s="1" customFormat="1" ht="25.5" customHeight="1">
      <c r="B52" s="229"/>
      <c r="C52" s="354" t="s">
        <v>1777</v>
      </c>
      <c r="D52" s="354"/>
      <c r="E52" s="354"/>
      <c r="F52" s="354"/>
      <c r="G52" s="354"/>
      <c r="H52" s="354"/>
      <c r="I52" s="354"/>
      <c r="J52" s="35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53" t="s">
        <v>1778</v>
      </c>
      <c r="D54" s="353"/>
      <c r="E54" s="353"/>
      <c r="F54" s="353"/>
      <c r="G54" s="353"/>
      <c r="H54" s="353"/>
      <c r="I54" s="353"/>
      <c r="J54" s="353"/>
      <c r="K54" s="230"/>
    </row>
    <row r="55" spans="2:11" s="1" customFormat="1" ht="15" customHeight="1">
      <c r="B55" s="229"/>
      <c r="C55" s="353" t="s">
        <v>1779</v>
      </c>
      <c r="D55" s="353"/>
      <c r="E55" s="353"/>
      <c r="F55" s="353"/>
      <c r="G55" s="353"/>
      <c r="H55" s="353"/>
      <c r="I55" s="353"/>
      <c r="J55" s="35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53" t="s">
        <v>1780</v>
      </c>
      <c r="D57" s="353"/>
      <c r="E57" s="353"/>
      <c r="F57" s="353"/>
      <c r="G57" s="353"/>
      <c r="H57" s="353"/>
      <c r="I57" s="353"/>
      <c r="J57" s="353"/>
      <c r="K57" s="230"/>
    </row>
    <row r="58" spans="2:11" s="1" customFormat="1" ht="15" customHeight="1">
      <c r="B58" s="229"/>
      <c r="C58" s="234"/>
      <c r="D58" s="353" t="s">
        <v>1781</v>
      </c>
      <c r="E58" s="353"/>
      <c r="F58" s="353"/>
      <c r="G58" s="353"/>
      <c r="H58" s="353"/>
      <c r="I58" s="353"/>
      <c r="J58" s="353"/>
      <c r="K58" s="230"/>
    </row>
    <row r="59" spans="2:11" s="1" customFormat="1" ht="15" customHeight="1">
      <c r="B59" s="229"/>
      <c r="C59" s="234"/>
      <c r="D59" s="353" t="s">
        <v>1782</v>
      </c>
      <c r="E59" s="353"/>
      <c r="F59" s="353"/>
      <c r="G59" s="353"/>
      <c r="H59" s="353"/>
      <c r="I59" s="353"/>
      <c r="J59" s="353"/>
      <c r="K59" s="230"/>
    </row>
    <row r="60" spans="2:11" s="1" customFormat="1" ht="15" customHeight="1">
      <c r="B60" s="229"/>
      <c r="C60" s="234"/>
      <c r="D60" s="353" t="s">
        <v>1783</v>
      </c>
      <c r="E60" s="353"/>
      <c r="F60" s="353"/>
      <c r="G60" s="353"/>
      <c r="H60" s="353"/>
      <c r="I60" s="353"/>
      <c r="J60" s="353"/>
      <c r="K60" s="230"/>
    </row>
    <row r="61" spans="2:11" s="1" customFormat="1" ht="15" customHeight="1">
      <c r="B61" s="229"/>
      <c r="C61" s="234"/>
      <c r="D61" s="353" t="s">
        <v>1784</v>
      </c>
      <c r="E61" s="353"/>
      <c r="F61" s="353"/>
      <c r="G61" s="353"/>
      <c r="H61" s="353"/>
      <c r="I61" s="353"/>
      <c r="J61" s="353"/>
      <c r="K61" s="230"/>
    </row>
    <row r="62" spans="2:11" s="1" customFormat="1" ht="15" customHeight="1">
      <c r="B62" s="229"/>
      <c r="C62" s="234"/>
      <c r="D62" s="355" t="s">
        <v>1785</v>
      </c>
      <c r="E62" s="355"/>
      <c r="F62" s="355"/>
      <c r="G62" s="355"/>
      <c r="H62" s="355"/>
      <c r="I62" s="355"/>
      <c r="J62" s="355"/>
      <c r="K62" s="230"/>
    </row>
    <row r="63" spans="2:11" s="1" customFormat="1" ht="15" customHeight="1">
      <c r="B63" s="229"/>
      <c r="C63" s="234"/>
      <c r="D63" s="353" t="s">
        <v>1786</v>
      </c>
      <c r="E63" s="353"/>
      <c r="F63" s="353"/>
      <c r="G63" s="353"/>
      <c r="H63" s="353"/>
      <c r="I63" s="353"/>
      <c r="J63" s="35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53" t="s">
        <v>1787</v>
      </c>
      <c r="E65" s="353"/>
      <c r="F65" s="353"/>
      <c r="G65" s="353"/>
      <c r="H65" s="353"/>
      <c r="I65" s="353"/>
      <c r="J65" s="353"/>
      <c r="K65" s="230"/>
    </row>
    <row r="66" spans="2:11" s="1" customFormat="1" ht="15" customHeight="1">
      <c r="B66" s="229"/>
      <c r="C66" s="234"/>
      <c r="D66" s="355" t="s">
        <v>1788</v>
      </c>
      <c r="E66" s="355"/>
      <c r="F66" s="355"/>
      <c r="G66" s="355"/>
      <c r="H66" s="355"/>
      <c r="I66" s="355"/>
      <c r="J66" s="355"/>
      <c r="K66" s="230"/>
    </row>
    <row r="67" spans="2:11" s="1" customFormat="1" ht="15" customHeight="1">
      <c r="B67" s="229"/>
      <c r="C67" s="234"/>
      <c r="D67" s="353" t="s">
        <v>1789</v>
      </c>
      <c r="E67" s="353"/>
      <c r="F67" s="353"/>
      <c r="G67" s="353"/>
      <c r="H67" s="353"/>
      <c r="I67" s="353"/>
      <c r="J67" s="353"/>
      <c r="K67" s="230"/>
    </row>
    <row r="68" spans="2:11" s="1" customFormat="1" ht="15" customHeight="1">
      <c r="B68" s="229"/>
      <c r="C68" s="234"/>
      <c r="D68" s="353" t="s">
        <v>1790</v>
      </c>
      <c r="E68" s="353"/>
      <c r="F68" s="353"/>
      <c r="G68" s="353"/>
      <c r="H68" s="353"/>
      <c r="I68" s="353"/>
      <c r="J68" s="353"/>
      <c r="K68" s="230"/>
    </row>
    <row r="69" spans="2:11" s="1" customFormat="1" ht="15" customHeight="1">
      <c r="B69" s="229"/>
      <c r="C69" s="234"/>
      <c r="D69" s="353" t="s">
        <v>1791</v>
      </c>
      <c r="E69" s="353"/>
      <c r="F69" s="353"/>
      <c r="G69" s="353"/>
      <c r="H69" s="353"/>
      <c r="I69" s="353"/>
      <c r="J69" s="353"/>
      <c r="K69" s="230"/>
    </row>
    <row r="70" spans="2:11" s="1" customFormat="1" ht="15" customHeight="1">
      <c r="B70" s="229"/>
      <c r="C70" s="234"/>
      <c r="D70" s="353" t="s">
        <v>1792</v>
      </c>
      <c r="E70" s="353"/>
      <c r="F70" s="353"/>
      <c r="G70" s="353"/>
      <c r="H70" s="353"/>
      <c r="I70" s="353"/>
      <c r="J70" s="35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48" t="s">
        <v>1793</v>
      </c>
      <c r="D75" s="348"/>
      <c r="E75" s="348"/>
      <c r="F75" s="348"/>
      <c r="G75" s="348"/>
      <c r="H75" s="348"/>
      <c r="I75" s="348"/>
      <c r="J75" s="348"/>
      <c r="K75" s="247"/>
    </row>
    <row r="76" spans="2:11" s="1" customFormat="1" ht="17.25" customHeight="1">
      <c r="B76" s="246"/>
      <c r="C76" s="248" t="s">
        <v>1794</v>
      </c>
      <c r="D76" s="248"/>
      <c r="E76" s="248"/>
      <c r="F76" s="248" t="s">
        <v>1795</v>
      </c>
      <c r="G76" s="249"/>
      <c r="H76" s="248" t="s">
        <v>48</v>
      </c>
      <c r="I76" s="248" t="s">
        <v>51</v>
      </c>
      <c r="J76" s="248" t="s">
        <v>1796</v>
      </c>
      <c r="K76" s="247"/>
    </row>
    <row r="77" spans="2:11" s="1" customFormat="1" ht="17.25" customHeight="1">
      <c r="B77" s="246"/>
      <c r="C77" s="250" t="s">
        <v>1797</v>
      </c>
      <c r="D77" s="250"/>
      <c r="E77" s="250"/>
      <c r="F77" s="251" t="s">
        <v>1798</v>
      </c>
      <c r="G77" s="252"/>
      <c r="H77" s="250"/>
      <c r="I77" s="250"/>
      <c r="J77" s="250" t="s">
        <v>1799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47</v>
      </c>
      <c r="D79" s="255"/>
      <c r="E79" s="255"/>
      <c r="F79" s="256" t="s">
        <v>1800</v>
      </c>
      <c r="G79" s="257"/>
      <c r="H79" s="235" t="s">
        <v>1801</v>
      </c>
      <c r="I79" s="235" t="s">
        <v>1802</v>
      </c>
      <c r="J79" s="235">
        <v>20</v>
      </c>
      <c r="K79" s="247"/>
    </row>
    <row r="80" spans="2:11" s="1" customFormat="1" ht="15" customHeight="1">
      <c r="B80" s="246"/>
      <c r="C80" s="235" t="s">
        <v>1803</v>
      </c>
      <c r="D80" s="235"/>
      <c r="E80" s="235"/>
      <c r="F80" s="256" t="s">
        <v>1800</v>
      </c>
      <c r="G80" s="257"/>
      <c r="H80" s="235" t="s">
        <v>1804</v>
      </c>
      <c r="I80" s="235" t="s">
        <v>1802</v>
      </c>
      <c r="J80" s="235">
        <v>120</v>
      </c>
      <c r="K80" s="247"/>
    </row>
    <row r="81" spans="2:11" s="1" customFormat="1" ht="15" customHeight="1">
      <c r="B81" s="258"/>
      <c r="C81" s="235" t="s">
        <v>1805</v>
      </c>
      <c r="D81" s="235"/>
      <c r="E81" s="235"/>
      <c r="F81" s="256" t="s">
        <v>1806</v>
      </c>
      <c r="G81" s="257"/>
      <c r="H81" s="235" t="s">
        <v>1807</v>
      </c>
      <c r="I81" s="235" t="s">
        <v>1802</v>
      </c>
      <c r="J81" s="235">
        <v>50</v>
      </c>
      <c r="K81" s="247"/>
    </row>
    <row r="82" spans="2:11" s="1" customFormat="1" ht="15" customHeight="1">
      <c r="B82" s="258"/>
      <c r="C82" s="235" t="s">
        <v>1808</v>
      </c>
      <c r="D82" s="235"/>
      <c r="E82" s="235"/>
      <c r="F82" s="256" t="s">
        <v>1800</v>
      </c>
      <c r="G82" s="257"/>
      <c r="H82" s="235" t="s">
        <v>1809</v>
      </c>
      <c r="I82" s="235" t="s">
        <v>1810</v>
      </c>
      <c r="J82" s="235"/>
      <c r="K82" s="247"/>
    </row>
    <row r="83" spans="2:11" s="1" customFormat="1" ht="15" customHeight="1">
      <c r="B83" s="258"/>
      <c r="C83" s="259" t="s">
        <v>1811</v>
      </c>
      <c r="D83" s="259"/>
      <c r="E83" s="259"/>
      <c r="F83" s="260" t="s">
        <v>1806</v>
      </c>
      <c r="G83" s="259"/>
      <c r="H83" s="259" t="s">
        <v>1812</v>
      </c>
      <c r="I83" s="259" t="s">
        <v>1802</v>
      </c>
      <c r="J83" s="259">
        <v>15</v>
      </c>
      <c r="K83" s="247"/>
    </row>
    <row r="84" spans="2:11" s="1" customFormat="1" ht="15" customHeight="1">
      <c r="B84" s="258"/>
      <c r="C84" s="259" t="s">
        <v>1813</v>
      </c>
      <c r="D84" s="259"/>
      <c r="E84" s="259"/>
      <c r="F84" s="260" t="s">
        <v>1806</v>
      </c>
      <c r="G84" s="259"/>
      <c r="H84" s="259" t="s">
        <v>1814</v>
      </c>
      <c r="I84" s="259" t="s">
        <v>1802</v>
      </c>
      <c r="J84" s="259">
        <v>15</v>
      </c>
      <c r="K84" s="247"/>
    </row>
    <row r="85" spans="2:11" s="1" customFormat="1" ht="15" customHeight="1">
      <c r="B85" s="258"/>
      <c r="C85" s="259" t="s">
        <v>1815</v>
      </c>
      <c r="D85" s="259"/>
      <c r="E85" s="259"/>
      <c r="F85" s="260" t="s">
        <v>1806</v>
      </c>
      <c r="G85" s="259"/>
      <c r="H85" s="259" t="s">
        <v>1816</v>
      </c>
      <c r="I85" s="259" t="s">
        <v>1802</v>
      </c>
      <c r="J85" s="259">
        <v>20</v>
      </c>
      <c r="K85" s="247"/>
    </row>
    <row r="86" spans="2:11" s="1" customFormat="1" ht="15" customHeight="1">
      <c r="B86" s="258"/>
      <c r="C86" s="259" t="s">
        <v>1817</v>
      </c>
      <c r="D86" s="259"/>
      <c r="E86" s="259"/>
      <c r="F86" s="260" t="s">
        <v>1806</v>
      </c>
      <c r="G86" s="259"/>
      <c r="H86" s="259" t="s">
        <v>1818</v>
      </c>
      <c r="I86" s="259" t="s">
        <v>1802</v>
      </c>
      <c r="J86" s="259">
        <v>20</v>
      </c>
      <c r="K86" s="247"/>
    </row>
    <row r="87" spans="2:11" s="1" customFormat="1" ht="15" customHeight="1">
      <c r="B87" s="258"/>
      <c r="C87" s="235" t="s">
        <v>1819</v>
      </c>
      <c r="D87" s="235"/>
      <c r="E87" s="235"/>
      <c r="F87" s="256" t="s">
        <v>1806</v>
      </c>
      <c r="G87" s="257"/>
      <c r="H87" s="235" t="s">
        <v>1820</v>
      </c>
      <c r="I87" s="235" t="s">
        <v>1802</v>
      </c>
      <c r="J87" s="235">
        <v>50</v>
      </c>
      <c r="K87" s="247"/>
    </row>
    <row r="88" spans="2:11" s="1" customFormat="1" ht="15" customHeight="1">
      <c r="B88" s="258"/>
      <c r="C88" s="235" t="s">
        <v>1821</v>
      </c>
      <c r="D88" s="235"/>
      <c r="E88" s="235"/>
      <c r="F88" s="256" t="s">
        <v>1806</v>
      </c>
      <c r="G88" s="257"/>
      <c r="H88" s="235" t="s">
        <v>1822</v>
      </c>
      <c r="I88" s="235" t="s">
        <v>1802</v>
      </c>
      <c r="J88" s="235">
        <v>20</v>
      </c>
      <c r="K88" s="247"/>
    </row>
    <row r="89" spans="2:11" s="1" customFormat="1" ht="15" customHeight="1">
      <c r="B89" s="258"/>
      <c r="C89" s="235" t="s">
        <v>1823</v>
      </c>
      <c r="D89" s="235"/>
      <c r="E89" s="235"/>
      <c r="F89" s="256" t="s">
        <v>1806</v>
      </c>
      <c r="G89" s="257"/>
      <c r="H89" s="235" t="s">
        <v>1824</v>
      </c>
      <c r="I89" s="235" t="s">
        <v>1802</v>
      </c>
      <c r="J89" s="235">
        <v>20</v>
      </c>
      <c r="K89" s="247"/>
    </row>
    <row r="90" spans="2:11" s="1" customFormat="1" ht="15" customHeight="1">
      <c r="B90" s="258"/>
      <c r="C90" s="235" t="s">
        <v>1825</v>
      </c>
      <c r="D90" s="235"/>
      <c r="E90" s="235"/>
      <c r="F90" s="256" t="s">
        <v>1806</v>
      </c>
      <c r="G90" s="257"/>
      <c r="H90" s="235" t="s">
        <v>1826</v>
      </c>
      <c r="I90" s="235" t="s">
        <v>1802</v>
      </c>
      <c r="J90" s="235">
        <v>50</v>
      </c>
      <c r="K90" s="247"/>
    </row>
    <row r="91" spans="2:11" s="1" customFormat="1" ht="15" customHeight="1">
      <c r="B91" s="258"/>
      <c r="C91" s="235" t="s">
        <v>1827</v>
      </c>
      <c r="D91" s="235"/>
      <c r="E91" s="235"/>
      <c r="F91" s="256" t="s">
        <v>1806</v>
      </c>
      <c r="G91" s="257"/>
      <c r="H91" s="235" t="s">
        <v>1827</v>
      </c>
      <c r="I91" s="235" t="s">
        <v>1802</v>
      </c>
      <c r="J91" s="235">
        <v>50</v>
      </c>
      <c r="K91" s="247"/>
    </row>
    <row r="92" spans="2:11" s="1" customFormat="1" ht="15" customHeight="1">
      <c r="B92" s="258"/>
      <c r="C92" s="235" t="s">
        <v>1828</v>
      </c>
      <c r="D92" s="235"/>
      <c r="E92" s="235"/>
      <c r="F92" s="256" t="s">
        <v>1806</v>
      </c>
      <c r="G92" s="257"/>
      <c r="H92" s="235" t="s">
        <v>1829</v>
      </c>
      <c r="I92" s="235" t="s">
        <v>1802</v>
      </c>
      <c r="J92" s="235">
        <v>255</v>
      </c>
      <c r="K92" s="247"/>
    </row>
    <row r="93" spans="2:11" s="1" customFormat="1" ht="15" customHeight="1">
      <c r="B93" s="258"/>
      <c r="C93" s="235" t="s">
        <v>1830</v>
      </c>
      <c r="D93" s="235"/>
      <c r="E93" s="235"/>
      <c r="F93" s="256" t="s">
        <v>1800</v>
      </c>
      <c r="G93" s="257"/>
      <c r="H93" s="235" t="s">
        <v>1831</v>
      </c>
      <c r="I93" s="235" t="s">
        <v>1832</v>
      </c>
      <c r="J93" s="235"/>
      <c r="K93" s="247"/>
    </row>
    <row r="94" spans="2:11" s="1" customFormat="1" ht="15" customHeight="1">
      <c r="B94" s="258"/>
      <c r="C94" s="235" t="s">
        <v>1833</v>
      </c>
      <c r="D94" s="235"/>
      <c r="E94" s="235"/>
      <c r="F94" s="256" t="s">
        <v>1800</v>
      </c>
      <c r="G94" s="257"/>
      <c r="H94" s="235" t="s">
        <v>1834</v>
      </c>
      <c r="I94" s="235" t="s">
        <v>1835</v>
      </c>
      <c r="J94" s="235"/>
      <c r="K94" s="247"/>
    </row>
    <row r="95" spans="2:11" s="1" customFormat="1" ht="15" customHeight="1">
      <c r="B95" s="258"/>
      <c r="C95" s="235" t="s">
        <v>1836</v>
      </c>
      <c r="D95" s="235"/>
      <c r="E95" s="235"/>
      <c r="F95" s="256" t="s">
        <v>1800</v>
      </c>
      <c r="G95" s="257"/>
      <c r="H95" s="235" t="s">
        <v>1836</v>
      </c>
      <c r="I95" s="235" t="s">
        <v>1835</v>
      </c>
      <c r="J95" s="235"/>
      <c r="K95" s="247"/>
    </row>
    <row r="96" spans="2:11" s="1" customFormat="1" ht="15" customHeight="1">
      <c r="B96" s="258"/>
      <c r="C96" s="235" t="s">
        <v>32</v>
      </c>
      <c r="D96" s="235"/>
      <c r="E96" s="235"/>
      <c r="F96" s="256" t="s">
        <v>1800</v>
      </c>
      <c r="G96" s="257"/>
      <c r="H96" s="235" t="s">
        <v>1837</v>
      </c>
      <c r="I96" s="235" t="s">
        <v>1835</v>
      </c>
      <c r="J96" s="235"/>
      <c r="K96" s="247"/>
    </row>
    <row r="97" spans="2:11" s="1" customFormat="1" ht="15" customHeight="1">
      <c r="B97" s="258"/>
      <c r="C97" s="235" t="s">
        <v>42</v>
      </c>
      <c r="D97" s="235"/>
      <c r="E97" s="235"/>
      <c r="F97" s="256" t="s">
        <v>1800</v>
      </c>
      <c r="G97" s="257"/>
      <c r="H97" s="235" t="s">
        <v>1838</v>
      </c>
      <c r="I97" s="235" t="s">
        <v>1835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48" t="s">
        <v>1839</v>
      </c>
      <c r="D102" s="348"/>
      <c r="E102" s="348"/>
      <c r="F102" s="348"/>
      <c r="G102" s="348"/>
      <c r="H102" s="348"/>
      <c r="I102" s="348"/>
      <c r="J102" s="348"/>
      <c r="K102" s="247"/>
    </row>
    <row r="103" spans="2:11" s="1" customFormat="1" ht="17.25" customHeight="1">
      <c r="B103" s="246"/>
      <c r="C103" s="248" t="s">
        <v>1794</v>
      </c>
      <c r="D103" s="248"/>
      <c r="E103" s="248"/>
      <c r="F103" s="248" t="s">
        <v>1795</v>
      </c>
      <c r="G103" s="249"/>
      <c r="H103" s="248" t="s">
        <v>48</v>
      </c>
      <c r="I103" s="248" t="s">
        <v>51</v>
      </c>
      <c r="J103" s="248" t="s">
        <v>1796</v>
      </c>
      <c r="K103" s="247"/>
    </row>
    <row r="104" spans="2:11" s="1" customFormat="1" ht="17.25" customHeight="1">
      <c r="B104" s="246"/>
      <c r="C104" s="250" t="s">
        <v>1797</v>
      </c>
      <c r="D104" s="250"/>
      <c r="E104" s="250"/>
      <c r="F104" s="251" t="s">
        <v>1798</v>
      </c>
      <c r="G104" s="252"/>
      <c r="H104" s="250"/>
      <c r="I104" s="250"/>
      <c r="J104" s="250" t="s">
        <v>1799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47</v>
      </c>
      <c r="D106" s="255"/>
      <c r="E106" s="255"/>
      <c r="F106" s="256" t="s">
        <v>1800</v>
      </c>
      <c r="G106" s="235"/>
      <c r="H106" s="235" t="s">
        <v>1840</v>
      </c>
      <c r="I106" s="235" t="s">
        <v>1802</v>
      </c>
      <c r="J106" s="235">
        <v>20</v>
      </c>
      <c r="K106" s="247"/>
    </row>
    <row r="107" spans="2:11" s="1" customFormat="1" ht="15" customHeight="1">
      <c r="B107" s="246"/>
      <c r="C107" s="235" t="s">
        <v>1803</v>
      </c>
      <c r="D107" s="235"/>
      <c r="E107" s="235"/>
      <c r="F107" s="256" t="s">
        <v>1800</v>
      </c>
      <c r="G107" s="235"/>
      <c r="H107" s="235" t="s">
        <v>1840</v>
      </c>
      <c r="I107" s="235" t="s">
        <v>1802</v>
      </c>
      <c r="J107" s="235">
        <v>120</v>
      </c>
      <c r="K107" s="247"/>
    </row>
    <row r="108" spans="2:11" s="1" customFormat="1" ht="15" customHeight="1">
      <c r="B108" s="258"/>
      <c r="C108" s="235" t="s">
        <v>1805</v>
      </c>
      <c r="D108" s="235"/>
      <c r="E108" s="235"/>
      <c r="F108" s="256" t="s">
        <v>1806</v>
      </c>
      <c r="G108" s="235"/>
      <c r="H108" s="235" t="s">
        <v>1840</v>
      </c>
      <c r="I108" s="235" t="s">
        <v>1802</v>
      </c>
      <c r="J108" s="235">
        <v>50</v>
      </c>
      <c r="K108" s="247"/>
    </row>
    <row r="109" spans="2:11" s="1" customFormat="1" ht="15" customHeight="1">
      <c r="B109" s="258"/>
      <c r="C109" s="235" t="s">
        <v>1808</v>
      </c>
      <c r="D109" s="235"/>
      <c r="E109" s="235"/>
      <c r="F109" s="256" t="s">
        <v>1800</v>
      </c>
      <c r="G109" s="235"/>
      <c r="H109" s="235" t="s">
        <v>1840</v>
      </c>
      <c r="I109" s="235" t="s">
        <v>1810</v>
      </c>
      <c r="J109" s="235"/>
      <c r="K109" s="247"/>
    </row>
    <row r="110" spans="2:11" s="1" customFormat="1" ht="15" customHeight="1">
      <c r="B110" s="258"/>
      <c r="C110" s="235" t="s">
        <v>1819</v>
      </c>
      <c r="D110" s="235"/>
      <c r="E110" s="235"/>
      <c r="F110" s="256" t="s">
        <v>1806</v>
      </c>
      <c r="G110" s="235"/>
      <c r="H110" s="235" t="s">
        <v>1840</v>
      </c>
      <c r="I110" s="235" t="s">
        <v>1802</v>
      </c>
      <c r="J110" s="235">
        <v>50</v>
      </c>
      <c r="K110" s="247"/>
    </row>
    <row r="111" spans="2:11" s="1" customFormat="1" ht="15" customHeight="1">
      <c r="B111" s="258"/>
      <c r="C111" s="235" t="s">
        <v>1827</v>
      </c>
      <c r="D111" s="235"/>
      <c r="E111" s="235"/>
      <c r="F111" s="256" t="s">
        <v>1806</v>
      </c>
      <c r="G111" s="235"/>
      <c r="H111" s="235" t="s">
        <v>1840</v>
      </c>
      <c r="I111" s="235" t="s">
        <v>1802</v>
      </c>
      <c r="J111" s="235">
        <v>50</v>
      </c>
      <c r="K111" s="247"/>
    </row>
    <row r="112" spans="2:11" s="1" customFormat="1" ht="15" customHeight="1">
      <c r="B112" s="258"/>
      <c r="C112" s="235" t="s">
        <v>1825</v>
      </c>
      <c r="D112" s="235"/>
      <c r="E112" s="235"/>
      <c r="F112" s="256" t="s">
        <v>1806</v>
      </c>
      <c r="G112" s="235"/>
      <c r="H112" s="235" t="s">
        <v>1840</v>
      </c>
      <c r="I112" s="235" t="s">
        <v>1802</v>
      </c>
      <c r="J112" s="235">
        <v>50</v>
      </c>
      <c r="K112" s="247"/>
    </row>
    <row r="113" spans="2:11" s="1" customFormat="1" ht="15" customHeight="1">
      <c r="B113" s="258"/>
      <c r="C113" s="235" t="s">
        <v>47</v>
      </c>
      <c r="D113" s="235"/>
      <c r="E113" s="235"/>
      <c r="F113" s="256" t="s">
        <v>1800</v>
      </c>
      <c r="G113" s="235"/>
      <c r="H113" s="235" t="s">
        <v>1841</v>
      </c>
      <c r="I113" s="235" t="s">
        <v>1802</v>
      </c>
      <c r="J113" s="235">
        <v>20</v>
      </c>
      <c r="K113" s="247"/>
    </row>
    <row r="114" spans="2:11" s="1" customFormat="1" ht="15" customHeight="1">
      <c r="B114" s="258"/>
      <c r="C114" s="235" t="s">
        <v>1842</v>
      </c>
      <c r="D114" s="235"/>
      <c r="E114" s="235"/>
      <c r="F114" s="256" t="s">
        <v>1800</v>
      </c>
      <c r="G114" s="235"/>
      <c r="H114" s="235" t="s">
        <v>1843</v>
      </c>
      <c r="I114" s="235" t="s">
        <v>1802</v>
      </c>
      <c r="J114" s="235">
        <v>120</v>
      </c>
      <c r="K114" s="247"/>
    </row>
    <row r="115" spans="2:11" s="1" customFormat="1" ht="15" customHeight="1">
      <c r="B115" s="258"/>
      <c r="C115" s="235" t="s">
        <v>32</v>
      </c>
      <c r="D115" s="235"/>
      <c r="E115" s="235"/>
      <c r="F115" s="256" t="s">
        <v>1800</v>
      </c>
      <c r="G115" s="235"/>
      <c r="H115" s="235" t="s">
        <v>1844</v>
      </c>
      <c r="I115" s="235" t="s">
        <v>1835</v>
      </c>
      <c r="J115" s="235"/>
      <c r="K115" s="247"/>
    </row>
    <row r="116" spans="2:11" s="1" customFormat="1" ht="15" customHeight="1">
      <c r="B116" s="258"/>
      <c r="C116" s="235" t="s">
        <v>42</v>
      </c>
      <c r="D116" s="235"/>
      <c r="E116" s="235"/>
      <c r="F116" s="256" t="s">
        <v>1800</v>
      </c>
      <c r="G116" s="235"/>
      <c r="H116" s="235" t="s">
        <v>1845</v>
      </c>
      <c r="I116" s="235" t="s">
        <v>1835</v>
      </c>
      <c r="J116" s="235"/>
      <c r="K116" s="247"/>
    </row>
    <row r="117" spans="2:11" s="1" customFormat="1" ht="15" customHeight="1">
      <c r="B117" s="258"/>
      <c r="C117" s="235" t="s">
        <v>51</v>
      </c>
      <c r="D117" s="235"/>
      <c r="E117" s="235"/>
      <c r="F117" s="256" t="s">
        <v>1800</v>
      </c>
      <c r="G117" s="235"/>
      <c r="H117" s="235" t="s">
        <v>1846</v>
      </c>
      <c r="I117" s="235" t="s">
        <v>1847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49" t="s">
        <v>1848</v>
      </c>
      <c r="D122" s="349"/>
      <c r="E122" s="349"/>
      <c r="F122" s="349"/>
      <c r="G122" s="349"/>
      <c r="H122" s="349"/>
      <c r="I122" s="349"/>
      <c r="J122" s="349"/>
      <c r="K122" s="275"/>
    </row>
    <row r="123" spans="2:11" s="1" customFormat="1" ht="17.25" customHeight="1">
      <c r="B123" s="276"/>
      <c r="C123" s="248" t="s">
        <v>1794</v>
      </c>
      <c r="D123" s="248"/>
      <c r="E123" s="248"/>
      <c r="F123" s="248" t="s">
        <v>1795</v>
      </c>
      <c r="G123" s="249"/>
      <c r="H123" s="248" t="s">
        <v>48</v>
      </c>
      <c r="I123" s="248" t="s">
        <v>51</v>
      </c>
      <c r="J123" s="248" t="s">
        <v>1796</v>
      </c>
      <c r="K123" s="277"/>
    </row>
    <row r="124" spans="2:11" s="1" customFormat="1" ht="17.25" customHeight="1">
      <c r="B124" s="276"/>
      <c r="C124" s="250" t="s">
        <v>1797</v>
      </c>
      <c r="D124" s="250"/>
      <c r="E124" s="250"/>
      <c r="F124" s="251" t="s">
        <v>1798</v>
      </c>
      <c r="G124" s="252"/>
      <c r="H124" s="250"/>
      <c r="I124" s="250"/>
      <c r="J124" s="250" t="s">
        <v>1799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1803</v>
      </c>
      <c r="D126" s="255"/>
      <c r="E126" s="255"/>
      <c r="F126" s="256" t="s">
        <v>1800</v>
      </c>
      <c r="G126" s="235"/>
      <c r="H126" s="235" t="s">
        <v>1840</v>
      </c>
      <c r="I126" s="235" t="s">
        <v>1802</v>
      </c>
      <c r="J126" s="235">
        <v>120</v>
      </c>
      <c r="K126" s="281"/>
    </row>
    <row r="127" spans="2:11" s="1" customFormat="1" ht="15" customHeight="1">
      <c r="B127" s="278"/>
      <c r="C127" s="235" t="s">
        <v>1849</v>
      </c>
      <c r="D127" s="235"/>
      <c r="E127" s="235"/>
      <c r="F127" s="256" t="s">
        <v>1800</v>
      </c>
      <c r="G127" s="235"/>
      <c r="H127" s="235" t="s">
        <v>1850</v>
      </c>
      <c r="I127" s="235" t="s">
        <v>1802</v>
      </c>
      <c r="J127" s="235" t="s">
        <v>1851</v>
      </c>
      <c r="K127" s="281"/>
    </row>
    <row r="128" spans="2:11" s="1" customFormat="1" ht="15" customHeight="1">
      <c r="B128" s="278"/>
      <c r="C128" s="235" t="s">
        <v>1748</v>
      </c>
      <c r="D128" s="235"/>
      <c r="E128" s="235"/>
      <c r="F128" s="256" t="s">
        <v>1800</v>
      </c>
      <c r="G128" s="235"/>
      <c r="H128" s="235" t="s">
        <v>1852</v>
      </c>
      <c r="I128" s="235" t="s">
        <v>1802</v>
      </c>
      <c r="J128" s="235" t="s">
        <v>1851</v>
      </c>
      <c r="K128" s="281"/>
    </row>
    <row r="129" spans="2:11" s="1" customFormat="1" ht="15" customHeight="1">
      <c r="B129" s="278"/>
      <c r="C129" s="235" t="s">
        <v>1811</v>
      </c>
      <c r="D129" s="235"/>
      <c r="E129" s="235"/>
      <c r="F129" s="256" t="s">
        <v>1806</v>
      </c>
      <c r="G129" s="235"/>
      <c r="H129" s="235" t="s">
        <v>1812</v>
      </c>
      <c r="I129" s="235" t="s">
        <v>1802</v>
      </c>
      <c r="J129" s="235">
        <v>15</v>
      </c>
      <c r="K129" s="281"/>
    </row>
    <row r="130" spans="2:11" s="1" customFormat="1" ht="15" customHeight="1">
      <c r="B130" s="278"/>
      <c r="C130" s="259" t="s">
        <v>1813</v>
      </c>
      <c r="D130" s="259"/>
      <c r="E130" s="259"/>
      <c r="F130" s="260" t="s">
        <v>1806</v>
      </c>
      <c r="G130" s="259"/>
      <c r="H130" s="259" t="s">
        <v>1814</v>
      </c>
      <c r="I130" s="259" t="s">
        <v>1802</v>
      </c>
      <c r="J130" s="259">
        <v>15</v>
      </c>
      <c r="K130" s="281"/>
    </row>
    <row r="131" spans="2:11" s="1" customFormat="1" ht="15" customHeight="1">
      <c r="B131" s="278"/>
      <c r="C131" s="259" t="s">
        <v>1815</v>
      </c>
      <c r="D131" s="259"/>
      <c r="E131" s="259"/>
      <c r="F131" s="260" t="s">
        <v>1806</v>
      </c>
      <c r="G131" s="259"/>
      <c r="H131" s="259" t="s">
        <v>1816</v>
      </c>
      <c r="I131" s="259" t="s">
        <v>1802</v>
      </c>
      <c r="J131" s="259">
        <v>20</v>
      </c>
      <c r="K131" s="281"/>
    </row>
    <row r="132" spans="2:11" s="1" customFormat="1" ht="15" customHeight="1">
      <c r="B132" s="278"/>
      <c r="C132" s="259" t="s">
        <v>1817</v>
      </c>
      <c r="D132" s="259"/>
      <c r="E132" s="259"/>
      <c r="F132" s="260" t="s">
        <v>1806</v>
      </c>
      <c r="G132" s="259"/>
      <c r="H132" s="259" t="s">
        <v>1818</v>
      </c>
      <c r="I132" s="259" t="s">
        <v>1802</v>
      </c>
      <c r="J132" s="259">
        <v>20</v>
      </c>
      <c r="K132" s="281"/>
    </row>
    <row r="133" spans="2:11" s="1" customFormat="1" ht="15" customHeight="1">
      <c r="B133" s="278"/>
      <c r="C133" s="235" t="s">
        <v>1805</v>
      </c>
      <c r="D133" s="235"/>
      <c r="E133" s="235"/>
      <c r="F133" s="256" t="s">
        <v>1806</v>
      </c>
      <c r="G133" s="235"/>
      <c r="H133" s="235" t="s">
        <v>1840</v>
      </c>
      <c r="I133" s="235" t="s">
        <v>1802</v>
      </c>
      <c r="J133" s="235">
        <v>50</v>
      </c>
      <c r="K133" s="281"/>
    </row>
    <row r="134" spans="2:11" s="1" customFormat="1" ht="15" customHeight="1">
      <c r="B134" s="278"/>
      <c r="C134" s="235" t="s">
        <v>1819</v>
      </c>
      <c r="D134" s="235"/>
      <c r="E134" s="235"/>
      <c r="F134" s="256" t="s">
        <v>1806</v>
      </c>
      <c r="G134" s="235"/>
      <c r="H134" s="235" t="s">
        <v>1840</v>
      </c>
      <c r="I134" s="235" t="s">
        <v>1802</v>
      </c>
      <c r="J134" s="235">
        <v>50</v>
      </c>
      <c r="K134" s="281"/>
    </row>
    <row r="135" spans="2:11" s="1" customFormat="1" ht="15" customHeight="1">
      <c r="B135" s="278"/>
      <c r="C135" s="235" t="s">
        <v>1825</v>
      </c>
      <c r="D135" s="235"/>
      <c r="E135" s="235"/>
      <c r="F135" s="256" t="s">
        <v>1806</v>
      </c>
      <c r="G135" s="235"/>
      <c r="H135" s="235" t="s">
        <v>1840</v>
      </c>
      <c r="I135" s="235" t="s">
        <v>1802</v>
      </c>
      <c r="J135" s="235">
        <v>50</v>
      </c>
      <c r="K135" s="281"/>
    </row>
    <row r="136" spans="2:11" s="1" customFormat="1" ht="15" customHeight="1">
      <c r="B136" s="278"/>
      <c r="C136" s="235" t="s">
        <v>1827</v>
      </c>
      <c r="D136" s="235"/>
      <c r="E136" s="235"/>
      <c r="F136" s="256" t="s">
        <v>1806</v>
      </c>
      <c r="G136" s="235"/>
      <c r="H136" s="235" t="s">
        <v>1840</v>
      </c>
      <c r="I136" s="235" t="s">
        <v>1802</v>
      </c>
      <c r="J136" s="235">
        <v>50</v>
      </c>
      <c r="K136" s="281"/>
    </row>
    <row r="137" spans="2:11" s="1" customFormat="1" ht="15" customHeight="1">
      <c r="B137" s="278"/>
      <c r="C137" s="235" t="s">
        <v>1828</v>
      </c>
      <c r="D137" s="235"/>
      <c r="E137" s="235"/>
      <c r="F137" s="256" t="s">
        <v>1806</v>
      </c>
      <c r="G137" s="235"/>
      <c r="H137" s="235" t="s">
        <v>1853</v>
      </c>
      <c r="I137" s="235" t="s">
        <v>1802</v>
      </c>
      <c r="J137" s="235">
        <v>255</v>
      </c>
      <c r="K137" s="281"/>
    </row>
    <row r="138" spans="2:11" s="1" customFormat="1" ht="15" customHeight="1">
      <c r="B138" s="278"/>
      <c r="C138" s="235" t="s">
        <v>1830</v>
      </c>
      <c r="D138" s="235"/>
      <c r="E138" s="235"/>
      <c r="F138" s="256" t="s">
        <v>1800</v>
      </c>
      <c r="G138" s="235"/>
      <c r="H138" s="235" t="s">
        <v>1854</v>
      </c>
      <c r="I138" s="235" t="s">
        <v>1832</v>
      </c>
      <c r="J138" s="235"/>
      <c r="K138" s="281"/>
    </row>
    <row r="139" spans="2:11" s="1" customFormat="1" ht="15" customHeight="1">
      <c r="B139" s="278"/>
      <c r="C139" s="235" t="s">
        <v>1833</v>
      </c>
      <c r="D139" s="235"/>
      <c r="E139" s="235"/>
      <c r="F139" s="256" t="s">
        <v>1800</v>
      </c>
      <c r="G139" s="235"/>
      <c r="H139" s="235" t="s">
        <v>1855</v>
      </c>
      <c r="I139" s="235" t="s">
        <v>1835</v>
      </c>
      <c r="J139" s="235"/>
      <c r="K139" s="281"/>
    </row>
    <row r="140" spans="2:11" s="1" customFormat="1" ht="15" customHeight="1">
      <c r="B140" s="278"/>
      <c r="C140" s="235" t="s">
        <v>1836</v>
      </c>
      <c r="D140" s="235"/>
      <c r="E140" s="235"/>
      <c r="F140" s="256" t="s">
        <v>1800</v>
      </c>
      <c r="G140" s="235"/>
      <c r="H140" s="235" t="s">
        <v>1836</v>
      </c>
      <c r="I140" s="235" t="s">
        <v>1835</v>
      </c>
      <c r="J140" s="235"/>
      <c r="K140" s="281"/>
    </row>
    <row r="141" spans="2:11" s="1" customFormat="1" ht="15" customHeight="1">
      <c r="B141" s="278"/>
      <c r="C141" s="235" t="s">
        <v>32</v>
      </c>
      <c r="D141" s="235"/>
      <c r="E141" s="235"/>
      <c r="F141" s="256" t="s">
        <v>1800</v>
      </c>
      <c r="G141" s="235"/>
      <c r="H141" s="235" t="s">
        <v>1856</v>
      </c>
      <c r="I141" s="235" t="s">
        <v>1835</v>
      </c>
      <c r="J141" s="235"/>
      <c r="K141" s="281"/>
    </row>
    <row r="142" spans="2:11" s="1" customFormat="1" ht="15" customHeight="1">
      <c r="B142" s="278"/>
      <c r="C142" s="235" t="s">
        <v>1857</v>
      </c>
      <c r="D142" s="235"/>
      <c r="E142" s="235"/>
      <c r="F142" s="256" t="s">
        <v>1800</v>
      </c>
      <c r="G142" s="235"/>
      <c r="H142" s="235" t="s">
        <v>1858</v>
      </c>
      <c r="I142" s="235" t="s">
        <v>1835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48" t="s">
        <v>1859</v>
      </c>
      <c r="D147" s="348"/>
      <c r="E147" s="348"/>
      <c r="F147" s="348"/>
      <c r="G147" s="348"/>
      <c r="H147" s="348"/>
      <c r="I147" s="348"/>
      <c r="J147" s="348"/>
      <c r="K147" s="247"/>
    </row>
    <row r="148" spans="2:11" s="1" customFormat="1" ht="17.25" customHeight="1">
      <c r="B148" s="246"/>
      <c r="C148" s="248" t="s">
        <v>1794</v>
      </c>
      <c r="D148" s="248"/>
      <c r="E148" s="248"/>
      <c r="F148" s="248" t="s">
        <v>1795</v>
      </c>
      <c r="G148" s="249"/>
      <c r="H148" s="248" t="s">
        <v>48</v>
      </c>
      <c r="I148" s="248" t="s">
        <v>51</v>
      </c>
      <c r="J148" s="248" t="s">
        <v>1796</v>
      </c>
      <c r="K148" s="247"/>
    </row>
    <row r="149" spans="2:11" s="1" customFormat="1" ht="17.25" customHeight="1">
      <c r="B149" s="246"/>
      <c r="C149" s="250" t="s">
        <v>1797</v>
      </c>
      <c r="D149" s="250"/>
      <c r="E149" s="250"/>
      <c r="F149" s="251" t="s">
        <v>1798</v>
      </c>
      <c r="G149" s="252"/>
      <c r="H149" s="250"/>
      <c r="I149" s="250"/>
      <c r="J149" s="250" t="s">
        <v>1799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1803</v>
      </c>
      <c r="D151" s="235"/>
      <c r="E151" s="235"/>
      <c r="F151" s="286" t="s">
        <v>1800</v>
      </c>
      <c r="G151" s="235"/>
      <c r="H151" s="285" t="s">
        <v>1840</v>
      </c>
      <c r="I151" s="285" t="s">
        <v>1802</v>
      </c>
      <c r="J151" s="285">
        <v>120</v>
      </c>
      <c r="K151" s="281"/>
    </row>
    <row r="152" spans="2:11" s="1" customFormat="1" ht="15" customHeight="1">
      <c r="B152" s="258"/>
      <c r="C152" s="285" t="s">
        <v>1849</v>
      </c>
      <c r="D152" s="235"/>
      <c r="E152" s="235"/>
      <c r="F152" s="286" t="s">
        <v>1800</v>
      </c>
      <c r="G152" s="235"/>
      <c r="H152" s="285" t="s">
        <v>1860</v>
      </c>
      <c r="I152" s="285" t="s">
        <v>1802</v>
      </c>
      <c r="J152" s="285" t="s">
        <v>1851</v>
      </c>
      <c r="K152" s="281"/>
    </row>
    <row r="153" spans="2:11" s="1" customFormat="1" ht="15" customHeight="1">
      <c r="B153" s="258"/>
      <c r="C153" s="285" t="s">
        <v>1748</v>
      </c>
      <c r="D153" s="235"/>
      <c r="E153" s="235"/>
      <c r="F153" s="286" t="s">
        <v>1800</v>
      </c>
      <c r="G153" s="235"/>
      <c r="H153" s="285" t="s">
        <v>1861</v>
      </c>
      <c r="I153" s="285" t="s">
        <v>1802</v>
      </c>
      <c r="J153" s="285" t="s">
        <v>1851</v>
      </c>
      <c r="K153" s="281"/>
    </row>
    <row r="154" spans="2:11" s="1" customFormat="1" ht="15" customHeight="1">
      <c r="B154" s="258"/>
      <c r="C154" s="285" t="s">
        <v>1805</v>
      </c>
      <c r="D154" s="235"/>
      <c r="E154" s="235"/>
      <c r="F154" s="286" t="s">
        <v>1806</v>
      </c>
      <c r="G154" s="235"/>
      <c r="H154" s="285" t="s">
        <v>1840</v>
      </c>
      <c r="I154" s="285" t="s">
        <v>1802</v>
      </c>
      <c r="J154" s="285">
        <v>50</v>
      </c>
      <c r="K154" s="281"/>
    </row>
    <row r="155" spans="2:11" s="1" customFormat="1" ht="15" customHeight="1">
      <c r="B155" s="258"/>
      <c r="C155" s="285" t="s">
        <v>1808</v>
      </c>
      <c r="D155" s="235"/>
      <c r="E155" s="235"/>
      <c r="F155" s="286" t="s">
        <v>1800</v>
      </c>
      <c r="G155" s="235"/>
      <c r="H155" s="285" t="s">
        <v>1840</v>
      </c>
      <c r="I155" s="285" t="s">
        <v>1810</v>
      </c>
      <c r="J155" s="285"/>
      <c r="K155" s="281"/>
    </row>
    <row r="156" spans="2:11" s="1" customFormat="1" ht="15" customHeight="1">
      <c r="B156" s="258"/>
      <c r="C156" s="285" t="s">
        <v>1819</v>
      </c>
      <c r="D156" s="235"/>
      <c r="E156" s="235"/>
      <c r="F156" s="286" t="s">
        <v>1806</v>
      </c>
      <c r="G156" s="235"/>
      <c r="H156" s="285" t="s">
        <v>1840</v>
      </c>
      <c r="I156" s="285" t="s">
        <v>1802</v>
      </c>
      <c r="J156" s="285">
        <v>50</v>
      </c>
      <c r="K156" s="281"/>
    </row>
    <row r="157" spans="2:11" s="1" customFormat="1" ht="15" customHeight="1">
      <c r="B157" s="258"/>
      <c r="C157" s="285" t="s">
        <v>1827</v>
      </c>
      <c r="D157" s="235"/>
      <c r="E157" s="235"/>
      <c r="F157" s="286" t="s">
        <v>1806</v>
      </c>
      <c r="G157" s="235"/>
      <c r="H157" s="285" t="s">
        <v>1840</v>
      </c>
      <c r="I157" s="285" t="s">
        <v>1802</v>
      </c>
      <c r="J157" s="285">
        <v>50</v>
      </c>
      <c r="K157" s="281"/>
    </row>
    <row r="158" spans="2:11" s="1" customFormat="1" ht="15" customHeight="1">
      <c r="B158" s="258"/>
      <c r="C158" s="285" t="s">
        <v>1825</v>
      </c>
      <c r="D158" s="235"/>
      <c r="E158" s="235"/>
      <c r="F158" s="286" t="s">
        <v>1806</v>
      </c>
      <c r="G158" s="235"/>
      <c r="H158" s="285" t="s">
        <v>1840</v>
      </c>
      <c r="I158" s="285" t="s">
        <v>1802</v>
      </c>
      <c r="J158" s="285">
        <v>50</v>
      </c>
      <c r="K158" s="281"/>
    </row>
    <row r="159" spans="2:11" s="1" customFormat="1" ht="15" customHeight="1">
      <c r="B159" s="258"/>
      <c r="C159" s="285" t="s">
        <v>84</v>
      </c>
      <c r="D159" s="235"/>
      <c r="E159" s="235"/>
      <c r="F159" s="286" t="s">
        <v>1800</v>
      </c>
      <c r="G159" s="235"/>
      <c r="H159" s="285" t="s">
        <v>1862</v>
      </c>
      <c r="I159" s="285" t="s">
        <v>1802</v>
      </c>
      <c r="J159" s="285" t="s">
        <v>1863</v>
      </c>
      <c r="K159" s="281"/>
    </row>
    <row r="160" spans="2:11" s="1" customFormat="1" ht="15" customHeight="1">
      <c r="B160" s="258"/>
      <c r="C160" s="285" t="s">
        <v>1864</v>
      </c>
      <c r="D160" s="235"/>
      <c r="E160" s="235"/>
      <c r="F160" s="286" t="s">
        <v>1800</v>
      </c>
      <c r="G160" s="235"/>
      <c r="H160" s="285" t="s">
        <v>1865</v>
      </c>
      <c r="I160" s="285" t="s">
        <v>1835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49" t="s">
        <v>1866</v>
      </c>
      <c r="D165" s="349"/>
      <c r="E165" s="349"/>
      <c r="F165" s="349"/>
      <c r="G165" s="349"/>
      <c r="H165" s="349"/>
      <c r="I165" s="349"/>
      <c r="J165" s="349"/>
      <c r="K165" s="228"/>
    </row>
    <row r="166" spans="2:11" s="1" customFormat="1" ht="17.25" customHeight="1">
      <c r="B166" s="227"/>
      <c r="C166" s="248" t="s">
        <v>1794</v>
      </c>
      <c r="D166" s="248"/>
      <c r="E166" s="248"/>
      <c r="F166" s="248" t="s">
        <v>1795</v>
      </c>
      <c r="G166" s="290"/>
      <c r="H166" s="291" t="s">
        <v>48</v>
      </c>
      <c r="I166" s="291" t="s">
        <v>51</v>
      </c>
      <c r="J166" s="248" t="s">
        <v>1796</v>
      </c>
      <c r="K166" s="228"/>
    </row>
    <row r="167" spans="2:11" s="1" customFormat="1" ht="17.25" customHeight="1">
      <c r="B167" s="229"/>
      <c r="C167" s="250" t="s">
        <v>1797</v>
      </c>
      <c r="D167" s="250"/>
      <c r="E167" s="250"/>
      <c r="F167" s="251" t="s">
        <v>1798</v>
      </c>
      <c r="G167" s="292"/>
      <c r="H167" s="293"/>
      <c r="I167" s="293"/>
      <c r="J167" s="250" t="s">
        <v>1799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1803</v>
      </c>
      <c r="D169" s="235"/>
      <c r="E169" s="235"/>
      <c r="F169" s="256" t="s">
        <v>1800</v>
      </c>
      <c r="G169" s="235"/>
      <c r="H169" s="235" t="s">
        <v>1840</v>
      </c>
      <c r="I169" s="235" t="s">
        <v>1802</v>
      </c>
      <c r="J169" s="235">
        <v>120</v>
      </c>
      <c r="K169" s="281"/>
    </row>
    <row r="170" spans="2:11" s="1" customFormat="1" ht="15" customHeight="1">
      <c r="B170" s="258"/>
      <c r="C170" s="235" t="s">
        <v>1849</v>
      </c>
      <c r="D170" s="235"/>
      <c r="E170" s="235"/>
      <c r="F170" s="256" t="s">
        <v>1800</v>
      </c>
      <c r="G170" s="235"/>
      <c r="H170" s="235" t="s">
        <v>1850</v>
      </c>
      <c r="I170" s="235" t="s">
        <v>1802</v>
      </c>
      <c r="J170" s="235" t="s">
        <v>1851</v>
      </c>
      <c r="K170" s="281"/>
    </row>
    <row r="171" spans="2:11" s="1" customFormat="1" ht="15" customHeight="1">
      <c r="B171" s="258"/>
      <c r="C171" s="235" t="s">
        <v>1748</v>
      </c>
      <c r="D171" s="235"/>
      <c r="E171" s="235"/>
      <c r="F171" s="256" t="s">
        <v>1800</v>
      </c>
      <c r="G171" s="235"/>
      <c r="H171" s="235" t="s">
        <v>1867</v>
      </c>
      <c r="I171" s="235" t="s">
        <v>1802</v>
      </c>
      <c r="J171" s="235" t="s">
        <v>1851</v>
      </c>
      <c r="K171" s="281"/>
    </row>
    <row r="172" spans="2:11" s="1" customFormat="1" ht="15" customHeight="1">
      <c r="B172" s="258"/>
      <c r="C172" s="235" t="s">
        <v>1805</v>
      </c>
      <c r="D172" s="235"/>
      <c r="E172" s="235"/>
      <c r="F172" s="256" t="s">
        <v>1806</v>
      </c>
      <c r="G172" s="235"/>
      <c r="H172" s="235" t="s">
        <v>1867</v>
      </c>
      <c r="I172" s="235" t="s">
        <v>1802</v>
      </c>
      <c r="J172" s="235">
        <v>50</v>
      </c>
      <c r="K172" s="281"/>
    </row>
    <row r="173" spans="2:11" s="1" customFormat="1" ht="15" customHeight="1">
      <c r="B173" s="258"/>
      <c r="C173" s="235" t="s">
        <v>1808</v>
      </c>
      <c r="D173" s="235"/>
      <c r="E173" s="235"/>
      <c r="F173" s="256" t="s">
        <v>1800</v>
      </c>
      <c r="G173" s="235"/>
      <c r="H173" s="235" t="s">
        <v>1867</v>
      </c>
      <c r="I173" s="235" t="s">
        <v>1810</v>
      </c>
      <c r="J173" s="235"/>
      <c r="K173" s="281"/>
    </row>
    <row r="174" spans="2:11" s="1" customFormat="1" ht="15" customHeight="1">
      <c r="B174" s="258"/>
      <c r="C174" s="235" t="s">
        <v>1819</v>
      </c>
      <c r="D174" s="235"/>
      <c r="E174" s="235"/>
      <c r="F174" s="256" t="s">
        <v>1806</v>
      </c>
      <c r="G174" s="235"/>
      <c r="H174" s="235" t="s">
        <v>1867</v>
      </c>
      <c r="I174" s="235" t="s">
        <v>1802</v>
      </c>
      <c r="J174" s="235">
        <v>50</v>
      </c>
      <c r="K174" s="281"/>
    </row>
    <row r="175" spans="2:11" s="1" customFormat="1" ht="15" customHeight="1">
      <c r="B175" s="258"/>
      <c r="C175" s="235" t="s">
        <v>1827</v>
      </c>
      <c r="D175" s="235"/>
      <c r="E175" s="235"/>
      <c r="F175" s="256" t="s">
        <v>1806</v>
      </c>
      <c r="G175" s="235"/>
      <c r="H175" s="235" t="s">
        <v>1867</v>
      </c>
      <c r="I175" s="235" t="s">
        <v>1802</v>
      </c>
      <c r="J175" s="235">
        <v>50</v>
      </c>
      <c r="K175" s="281"/>
    </row>
    <row r="176" spans="2:11" s="1" customFormat="1" ht="15" customHeight="1">
      <c r="B176" s="258"/>
      <c r="C176" s="235" t="s">
        <v>1825</v>
      </c>
      <c r="D176" s="235"/>
      <c r="E176" s="235"/>
      <c r="F176" s="256" t="s">
        <v>1806</v>
      </c>
      <c r="G176" s="235"/>
      <c r="H176" s="235" t="s">
        <v>1867</v>
      </c>
      <c r="I176" s="235" t="s">
        <v>1802</v>
      </c>
      <c r="J176" s="235">
        <v>50</v>
      </c>
      <c r="K176" s="281"/>
    </row>
    <row r="177" spans="2:11" s="1" customFormat="1" ht="15" customHeight="1">
      <c r="B177" s="258"/>
      <c r="C177" s="235" t="s">
        <v>91</v>
      </c>
      <c r="D177" s="235"/>
      <c r="E177" s="235"/>
      <c r="F177" s="256" t="s">
        <v>1800</v>
      </c>
      <c r="G177" s="235"/>
      <c r="H177" s="235" t="s">
        <v>1868</v>
      </c>
      <c r="I177" s="235" t="s">
        <v>1869</v>
      </c>
      <c r="J177" s="235"/>
      <c r="K177" s="281"/>
    </row>
    <row r="178" spans="2:11" s="1" customFormat="1" ht="15" customHeight="1">
      <c r="B178" s="258"/>
      <c r="C178" s="235" t="s">
        <v>51</v>
      </c>
      <c r="D178" s="235"/>
      <c r="E178" s="235"/>
      <c r="F178" s="256" t="s">
        <v>1800</v>
      </c>
      <c r="G178" s="235"/>
      <c r="H178" s="235" t="s">
        <v>1870</v>
      </c>
      <c r="I178" s="235" t="s">
        <v>1871</v>
      </c>
      <c r="J178" s="235">
        <v>1</v>
      </c>
      <c r="K178" s="281"/>
    </row>
    <row r="179" spans="2:11" s="1" customFormat="1" ht="15" customHeight="1">
      <c r="B179" s="258"/>
      <c r="C179" s="235" t="s">
        <v>47</v>
      </c>
      <c r="D179" s="235"/>
      <c r="E179" s="235"/>
      <c r="F179" s="256" t="s">
        <v>1800</v>
      </c>
      <c r="G179" s="235"/>
      <c r="H179" s="235" t="s">
        <v>1872</v>
      </c>
      <c r="I179" s="235" t="s">
        <v>1802</v>
      </c>
      <c r="J179" s="235">
        <v>20</v>
      </c>
      <c r="K179" s="281"/>
    </row>
    <row r="180" spans="2:11" s="1" customFormat="1" ht="15" customHeight="1">
      <c r="B180" s="258"/>
      <c r="C180" s="235" t="s">
        <v>48</v>
      </c>
      <c r="D180" s="235"/>
      <c r="E180" s="235"/>
      <c r="F180" s="256" t="s">
        <v>1800</v>
      </c>
      <c r="G180" s="235"/>
      <c r="H180" s="235" t="s">
        <v>1873</v>
      </c>
      <c r="I180" s="235" t="s">
        <v>1802</v>
      </c>
      <c r="J180" s="235">
        <v>255</v>
      </c>
      <c r="K180" s="281"/>
    </row>
    <row r="181" spans="2:11" s="1" customFormat="1" ht="15" customHeight="1">
      <c r="B181" s="258"/>
      <c r="C181" s="235" t="s">
        <v>92</v>
      </c>
      <c r="D181" s="235"/>
      <c r="E181" s="235"/>
      <c r="F181" s="256" t="s">
        <v>1800</v>
      </c>
      <c r="G181" s="235"/>
      <c r="H181" s="235" t="s">
        <v>1764</v>
      </c>
      <c r="I181" s="235" t="s">
        <v>1802</v>
      </c>
      <c r="J181" s="235">
        <v>10</v>
      </c>
      <c r="K181" s="281"/>
    </row>
    <row r="182" spans="2:11" s="1" customFormat="1" ht="15" customHeight="1">
      <c r="B182" s="258"/>
      <c r="C182" s="235" t="s">
        <v>93</v>
      </c>
      <c r="D182" s="235"/>
      <c r="E182" s="235"/>
      <c r="F182" s="256" t="s">
        <v>1800</v>
      </c>
      <c r="G182" s="235"/>
      <c r="H182" s="235" t="s">
        <v>1874</v>
      </c>
      <c r="I182" s="235" t="s">
        <v>1835</v>
      </c>
      <c r="J182" s="235"/>
      <c r="K182" s="281"/>
    </row>
    <row r="183" spans="2:11" s="1" customFormat="1" ht="15" customHeight="1">
      <c r="B183" s="258"/>
      <c r="C183" s="235" t="s">
        <v>1875</v>
      </c>
      <c r="D183" s="235"/>
      <c r="E183" s="235"/>
      <c r="F183" s="256" t="s">
        <v>1800</v>
      </c>
      <c r="G183" s="235"/>
      <c r="H183" s="235" t="s">
        <v>1876</v>
      </c>
      <c r="I183" s="235" t="s">
        <v>1835</v>
      </c>
      <c r="J183" s="235"/>
      <c r="K183" s="281"/>
    </row>
    <row r="184" spans="2:11" s="1" customFormat="1" ht="15" customHeight="1">
      <c r="B184" s="258"/>
      <c r="C184" s="235" t="s">
        <v>1864</v>
      </c>
      <c r="D184" s="235"/>
      <c r="E184" s="235"/>
      <c r="F184" s="256" t="s">
        <v>1800</v>
      </c>
      <c r="G184" s="235"/>
      <c r="H184" s="235" t="s">
        <v>1877</v>
      </c>
      <c r="I184" s="235" t="s">
        <v>1835</v>
      </c>
      <c r="J184" s="235"/>
      <c r="K184" s="281"/>
    </row>
    <row r="185" spans="2:11" s="1" customFormat="1" ht="15" customHeight="1">
      <c r="B185" s="258"/>
      <c r="C185" s="235" t="s">
        <v>95</v>
      </c>
      <c r="D185" s="235"/>
      <c r="E185" s="235"/>
      <c r="F185" s="256" t="s">
        <v>1806</v>
      </c>
      <c r="G185" s="235"/>
      <c r="H185" s="235" t="s">
        <v>1878</v>
      </c>
      <c r="I185" s="235" t="s">
        <v>1802</v>
      </c>
      <c r="J185" s="235">
        <v>50</v>
      </c>
      <c r="K185" s="281"/>
    </row>
    <row r="186" spans="2:11" s="1" customFormat="1" ht="15" customHeight="1">
      <c r="B186" s="258"/>
      <c r="C186" s="235" t="s">
        <v>1879</v>
      </c>
      <c r="D186" s="235"/>
      <c r="E186" s="235"/>
      <c r="F186" s="256" t="s">
        <v>1806</v>
      </c>
      <c r="G186" s="235"/>
      <c r="H186" s="235" t="s">
        <v>1880</v>
      </c>
      <c r="I186" s="235" t="s">
        <v>1881</v>
      </c>
      <c r="J186" s="235"/>
      <c r="K186" s="281"/>
    </row>
    <row r="187" spans="2:11" s="1" customFormat="1" ht="15" customHeight="1">
      <c r="B187" s="258"/>
      <c r="C187" s="235" t="s">
        <v>1882</v>
      </c>
      <c r="D187" s="235"/>
      <c r="E187" s="235"/>
      <c r="F187" s="256" t="s">
        <v>1806</v>
      </c>
      <c r="G187" s="235"/>
      <c r="H187" s="235" t="s">
        <v>1883</v>
      </c>
      <c r="I187" s="235" t="s">
        <v>1881</v>
      </c>
      <c r="J187" s="235"/>
      <c r="K187" s="281"/>
    </row>
    <row r="188" spans="2:11" s="1" customFormat="1" ht="15" customHeight="1">
      <c r="B188" s="258"/>
      <c r="C188" s="235" t="s">
        <v>1884</v>
      </c>
      <c r="D188" s="235"/>
      <c r="E188" s="235"/>
      <c r="F188" s="256" t="s">
        <v>1806</v>
      </c>
      <c r="G188" s="235"/>
      <c r="H188" s="235" t="s">
        <v>1885</v>
      </c>
      <c r="I188" s="235" t="s">
        <v>1881</v>
      </c>
      <c r="J188" s="235"/>
      <c r="K188" s="281"/>
    </row>
    <row r="189" spans="2:11" s="1" customFormat="1" ht="15" customHeight="1">
      <c r="B189" s="258"/>
      <c r="C189" s="294" t="s">
        <v>1886</v>
      </c>
      <c r="D189" s="235"/>
      <c r="E189" s="235"/>
      <c r="F189" s="256" t="s">
        <v>1806</v>
      </c>
      <c r="G189" s="235"/>
      <c r="H189" s="235" t="s">
        <v>1887</v>
      </c>
      <c r="I189" s="235" t="s">
        <v>1888</v>
      </c>
      <c r="J189" s="295" t="s">
        <v>1889</v>
      </c>
      <c r="K189" s="281"/>
    </row>
    <row r="190" spans="2:11" s="1" customFormat="1" ht="15" customHeight="1">
      <c r="B190" s="258"/>
      <c r="C190" s="294" t="s">
        <v>36</v>
      </c>
      <c r="D190" s="235"/>
      <c r="E190" s="235"/>
      <c r="F190" s="256" t="s">
        <v>1800</v>
      </c>
      <c r="G190" s="235"/>
      <c r="H190" s="232" t="s">
        <v>1890</v>
      </c>
      <c r="I190" s="235" t="s">
        <v>1891</v>
      </c>
      <c r="J190" s="235"/>
      <c r="K190" s="281"/>
    </row>
    <row r="191" spans="2:11" s="1" customFormat="1" ht="15" customHeight="1">
      <c r="B191" s="258"/>
      <c r="C191" s="294" t="s">
        <v>1892</v>
      </c>
      <c r="D191" s="235"/>
      <c r="E191" s="235"/>
      <c r="F191" s="256" t="s">
        <v>1800</v>
      </c>
      <c r="G191" s="235"/>
      <c r="H191" s="235" t="s">
        <v>1893</v>
      </c>
      <c r="I191" s="235" t="s">
        <v>1835</v>
      </c>
      <c r="J191" s="235"/>
      <c r="K191" s="281"/>
    </row>
    <row r="192" spans="2:11" s="1" customFormat="1" ht="15" customHeight="1">
      <c r="B192" s="258"/>
      <c r="C192" s="294" t="s">
        <v>1894</v>
      </c>
      <c r="D192" s="235"/>
      <c r="E192" s="235"/>
      <c r="F192" s="256" t="s">
        <v>1800</v>
      </c>
      <c r="G192" s="235"/>
      <c r="H192" s="235" t="s">
        <v>1895</v>
      </c>
      <c r="I192" s="235" t="s">
        <v>1835</v>
      </c>
      <c r="J192" s="235"/>
      <c r="K192" s="281"/>
    </row>
    <row r="193" spans="2:11" s="1" customFormat="1" ht="15" customHeight="1">
      <c r="B193" s="258"/>
      <c r="C193" s="294" t="s">
        <v>1896</v>
      </c>
      <c r="D193" s="235"/>
      <c r="E193" s="235"/>
      <c r="F193" s="256" t="s">
        <v>1806</v>
      </c>
      <c r="G193" s="235"/>
      <c r="H193" s="235" t="s">
        <v>1897</v>
      </c>
      <c r="I193" s="235" t="s">
        <v>1835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49" t="s">
        <v>1898</v>
      </c>
      <c r="D199" s="349"/>
      <c r="E199" s="349"/>
      <c r="F199" s="349"/>
      <c r="G199" s="349"/>
      <c r="H199" s="349"/>
      <c r="I199" s="349"/>
      <c r="J199" s="349"/>
      <c r="K199" s="228"/>
    </row>
    <row r="200" spans="2:11" s="1" customFormat="1" ht="25.5" customHeight="1">
      <c r="B200" s="227"/>
      <c r="C200" s="297" t="s">
        <v>1899</v>
      </c>
      <c r="D200" s="297"/>
      <c r="E200" s="297"/>
      <c r="F200" s="297" t="s">
        <v>1900</v>
      </c>
      <c r="G200" s="298"/>
      <c r="H200" s="350" t="s">
        <v>1901</v>
      </c>
      <c r="I200" s="350"/>
      <c r="J200" s="35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1891</v>
      </c>
      <c r="D202" s="235"/>
      <c r="E202" s="235"/>
      <c r="F202" s="256" t="s">
        <v>37</v>
      </c>
      <c r="G202" s="235"/>
      <c r="H202" s="351" t="s">
        <v>1902</v>
      </c>
      <c r="I202" s="351"/>
      <c r="J202" s="351"/>
      <c r="K202" s="281"/>
    </row>
    <row r="203" spans="2:11" s="1" customFormat="1" ht="15" customHeight="1">
      <c r="B203" s="258"/>
      <c r="C203" s="235"/>
      <c r="D203" s="235"/>
      <c r="E203" s="235"/>
      <c r="F203" s="256" t="s">
        <v>38</v>
      </c>
      <c r="G203" s="235"/>
      <c r="H203" s="351" t="s">
        <v>1903</v>
      </c>
      <c r="I203" s="351"/>
      <c r="J203" s="35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41</v>
      </c>
      <c r="G204" s="235"/>
      <c r="H204" s="351" t="s">
        <v>1904</v>
      </c>
      <c r="I204" s="351"/>
      <c r="J204" s="351"/>
      <c r="K204" s="281"/>
    </row>
    <row r="205" spans="2:11" s="1" customFormat="1" ht="15" customHeight="1">
      <c r="B205" s="258"/>
      <c r="C205" s="235"/>
      <c r="D205" s="235"/>
      <c r="E205" s="235"/>
      <c r="F205" s="256" t="s">
        <v>39</v>
      </c>
      <c r="G205" s="235"/>
      <c r="H205" s="351" t="s">
        <v>1905</v>
      </c>
      <c r="I205" s="351"/>
      <c r="J205" s="35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40</v>
      </c>
      <c r="G206" s="235"/>
      <c r="H206" s="351" t="s">
        <v>1906</v>
      </c>
      <c r="I206" s="351"/>
      <c r="J206" s="35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1847</v>
      </c>
      <c r="D208" s="235"/>
      <c r="E208" s="235"/>
      <c r="F208" s="256" t="s">
        <v>73</v>
      </c>
      <c r="G208" s="235"/>
      <c r="H208" s="351" t="s">
        <v>1907</v>
      </c>
      <c r="I208" s="351"/>
      <c r="J208" s="351"/>
      <c r="K208" s="281"/>
    </row>
    <row r="209" spans="2:11" s="1" customFormat="1" ht="15" customHeight="1">
      <c r="B209" s="258"/>
      <c r="C209" s="235"/>
      <c r="D209" s="235"/>
      <c r="E209" s="235"/>
      <c r="F209" s="256" t="s">
        <v>1744</v>
      </c>
      <c r="G209" s="235"/>
      <c r="H209" s="351" t="s">
        <v>1745</v>
      </c>
      <c r="I209" s="351"/>
      <c r="J209" s="351"/>
      <c r="K209" s="281"/>
    </row>
    <row r="210" spans="2:11" s="1" customFormat="1" ht="15" customHeight="1">
      <c r="B210" s="258"/>
      <c r="C210" s="235"/>
      <c r="D210" s="235"/>
      <c r="E210" s="235"/>
      <c r="F210" s="256" t="s">
        <v>1742</v>
      </c>
      <c r="G210" s="235"/>
      <c r="H210" s="351" t="s">
        <v>1908</v>
      </c>
      <c r="I210" s="351"/>
      <c r="J210" s="351"/>
      <c r="K210" s="281"/>
    </row>
    <row r="211" spans="2:11" s="1" customFormat="1" ht="15" customHeight="1">
      <c r="B211" s="299"/>
      <c r="C211" s="235"/>
      <c r="D211" s="235"/>
      <c r="E211" s="235"/>
      <c r="F211" s="256" t="s">
        <v>1746</v>
      </c>
      <c r="G211" s="294"/>
      <c r="H211" s="352" t="s">
        <v>1747</v>
      </c>
      <c r="I211" s="352"/>
      <c r="J211" s="352"/>
      <c r="K211" s="300"/>
    </row>
    <row r="212" spans="2:11" s="1" customFormat="1" ht="15" customHeight="1">
      <c r="B212" s="299"/>
      <c r="C212" s="235"/>
      <c r="D212" s="235"/>
      <c r="E212" s="235"/>
      <c r="F212" s="256" t="s">
        <v>272</v>
      </c>
      <c r="G212" s="294"/>
      <c r="H212" s="352" t="s">
        <v>1909</v>
      </c>
      <c r="I212" s="352"/>
      <c r="J212" s="35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1871</v>
      </c>
      <c r="D214" s="235"/>
      <c r="E214" s="235"/>
      <c r="F214" s="256">
        <v>1</v>
      </c>
      <c r="G214" s="294"/>
      <c r="H214" s="352" t="s">
        <v>1910</v>
      </c>
      <c r="I214" s="352"/>
      <c r="J214" s="35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52" t="s">
        <v>1911</v>
      </c>
      <c r="I215" s="352"/>
      <c r="J215" s="35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52" t="s">
        <v>1912</v>
      </c>
      <c r="I216" s="352"/>
      <c r="J216" s="35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52" t="s">
        <v>1913</v>
      </c>
      <c r="I217" s="352"/>
      <c r="J217" s="35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Opravy, údržba a ...</vt:lpstr>
      <vt:lpstr>SO 02 - Opravy, údržba a ...</vt:lpstr>
      <vt:lpstr>Pokyny pro vyplnění</vt:lpstr>
      <vt:lpstr>'Rekapitulace stavby'!Názvy_tisku</vt:lpstr>
      <vt:lpstr>'SO 01 - Opravy, údržba a ...'!Názvy_tisku</vt:lpstr>
      <vt:lpstr>'SO 02 - Opravy, údržba a ...'!Názvy_tisku</vt:lpstr>
      <vt:lpstr>'Pokyny pro vyplnění'!Oblast_tisku</vt:lpstr>
      <vt:lpstr>'Rekapitulace stavby'!Oblast_tisku</vt:lpstr>
      <vt:lpstr>'SO 01 - Opravy, údržba a ...'!Oblast_tisku</vt:lpstr>
      <vt:lpstr>'SO 02 - Opravy, údržba a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Petříček Roman, Ing.</cp:lastModifiedBy>
  <dcterms:created xsi:type="dcterms:W3CDTF">2022-12-12T10:42:59Z</dcterms:created>
  <dcterms:modified xsi:type="dcterms:W3CDTF">2022-12-16T09:28:43Z</dcterms:modified>
</cp:coreProperties>
</file>